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oshkinMV\Desktop\РАБОТА ЦИТО\ЗАКУПКИ\В РАБОТЕ\Мойка для 3D моделей 000733\"/>
    </mc:Choice>
  </mc:AlternateContent>
  <xr:revisionPtr revIDLastSave="0" documentId="13_ncr:1_{0AE8E745-04DB-4D17-A8BD-FF57812233B9}" xr6:coauthVersionLast="36" xr6:coauthVersionMax="47" xr10:uidLastSave="{00000000-0000-0000-0000-000000000000}"/>
  <bookViews>
    <workbookView xWindow="10290" yWindow="1200" windowWidth="37995" windowHeight="15885" xr2:uid="{C3A10B42-CBFC-7247-8FD9-0B441F424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M13" i="1" s="1"/>
  <c r="M14" i="1" s="1"/>
  <c r="K13" i="1"/>
  <c r="I13" i="1"/>
  <c r="J13" i="1" s="1"/>
</calcChain>
</file>

<file path=xl/sharedStrings.xml><?xml version="1.0" encoding="utf-8"?>
<sst xmlns="http://schemas.openxmlformats.org/spreadsheetml/2006/main" count="33" uniqueCount="33">
  <si>
    <t>Кол-во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</si>
  <si>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</si>
  <si>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Используемый метод определения НМЦК с обоснованием:</t>
  </si>
  <si>
    <t>Расчёт НМЦК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</si>
  <si>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</si>
  <si>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</si>
  <si>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</si>
  <si>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</si>
  <si>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/>
  </si>
  <si>
    <t/>
  </si>
  <si>
    <t>№ п/п</t>
  </si>
  <si>
    <t>Наименование товара, работ, услуг</t>
  </si>
  <si>
    <t>Ед.изм.</t>
  </si>
  <si>
    <t>Цены поставщиков (исполнителей, подрядчиков) 
за единицу товара (работы, услуги), рублей</t>
  </si>
  <si>
    <t>Оценка однородности совокупности значений выявленных цен, используемых при расчете НМЦ</t>
  </si>
  <si>
    <t>Определение НМЦ методом сопоставимых рыночных цен</t>
  </si>
  <si>
    <t>Ср. арифметич. цена за ед.</t>
  </si>
  <si>
    <t>Ср.квадратич. отклонение</t>
  </si>
  <si>
    <t>Коэффициент вариации</t>
  </si>
  <si>
    <t>Цена единицы товара, работы, услуги, руб.</t>
  </si>
  <si>
    <t>Стоимость, руб.</t>
  </si>
  <si>
    <t>шт</t>
  </si>
  <si>
    <t>ИТОГО:</t>
  </si>
  <si>
    <t>/Финошкин М.В.</t>
  </si>
  <si>
    <t>Ценовое предложение 1</t>
  </si>
  <si>
    <t>Ценовое предложение 2</t>
  </si>
  <si>
    <t>Ценовое предложение 3</t>
  </si>
  <si>
    <t>Информация об организациях представивших коммерческие предложения находится у Заказчика в пакете документов на проведение торгов в электронной форме.</t>
  </si>
  <si>
    <t>Ведущий специалист по закупкам</t>
  </si>
  <si>
    <t>Лот N 1.  Полимеризационная камера и мойка Anycubic Wash and Cure 3 Plus</t>
  </si>
  <si>
    <t>Полимеризационная камера и мойка Anycubic Wash and Cure 3 Plus</t>
  </si>
  <si>
    <r>
      <t>Заключение: Расчет начальной (максимальной) цены контракта произведен в соответствии со ст.22 Федерального закона № 44-ФЗ с использованием метода анализа рыночной стоимости закупаемых товаров. Начальная (максимальная) цена контракта составляет</t>
    </r>
    <r>
      <rPr>
        <b/>
        <sz val="13"/>
        <color theme="1"/>
        <rFont val="Times New Roman"/>
        <family val="1"/>
        <charset val="204"/>
      </rPr>
      <t xml:space="preserve"> 19 626 (Девятнадцать тысяч шестьсот двадцать шесть) рублей 00 копеек</t>
    </r>
    <r>
      <rPr>
        <sz val="13"/>
        <color theme="1"/>
        <rFont val="Times New Roman"/>
        <family val="1"/>
      </rPr>
      <t xml:space="preserve">, в т.ч. НДС </t>
    </r>
  </si>
  <si>
    <t>Дата подготовки обоснования НМЦК: 07.04.2026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</si>
</sst>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#,##0.00#########"/>
    <numFmt numFmtId="165" formatCode="_-* #,##0.00_р_._-;\-* #,##0.00_р_._-;_-* &quot;-&quot;??_р_._-;_-@_-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Times New Roman"/>
      <family val="1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7" fillId="0" borderId="10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10" fontId="11" fillId="2" borderId="5" xfId="1" applyNumberFormat="1" applyFont="1" applyFill="1" applyBorder="1" applyAlignment="1">
      <alignment horizontal="center" vertical="center"/>
    </xf>
    <xf numFmtId="2" fontId="11" fillId="3" borderId="2" xfId="1" applyNumberFormat="1" applyFont="1" applyFill="1" applyBorder="1" applyAlignment="1">
      <alignment horizontal="center" vertical="center"/>
    </xf>
    <xf numFmtId="165" fontId="11" fillId="4" borderId="2" xfId="0" applyNumberFormat="1" applyFont="1" applyFill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4" fontId="1" fillId="0" borderId="0" xfId="0" applyNumberFormat="1" applyFont="1" applyBorder="1" applyAlignment="1">
      <alignment horizontal="left" indent="1"/>
    </xf>
    <xf numFmtId="0" fontId="7" fillId="0" borderId="11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top"/>
    </xf>
    <xf numFmtId="0" fontId="12" fillId="0" borderId="0" xfId="0" applyFont="1" applyBorder="1" applyAlignment="1">
      <alignment horizontal="right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164" fontId="19" fillId="0" borderId="3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4" fontId="1" fillId="0" borderId="0" xfId="0" applyNumberFormat="1" applyFont="1" applyAlignment="1">
      <alignment horizontal="center" vertical="top"/>
    </xf>
    <xf numFmtId="4" fontId="1" fillId="0" borderId="0" xfId="0" applyNumberFormat="1" applyFont="1"/>
    <xf numFmtId="4" fontId="1" fillId="0" borderId="0" xfId="0" applyNumberFormat="1" applyFont="1" applyBorder="1" applyAlignment="1">
      <alignment horizontal="center" vertical="top"/>
    </xf>
    <xf numFmtId="4" fontId="1" fillId="0" borderId="0" xfId="0" applyNumberFormat="1" applyFont="1" applyBorder="1"/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5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8FB9-5EB5-E246-9ACA-5D71D53DD64C}">
  <sheetPr>
    <pageSetUpPr fitToPage="1"/>
  </sheetPr>
  <dimension ref="A1:V26"/>
  <sheetViews>
    <sheetView tabSelected="1" zoomScale="70" zoomScaleNormal="70" workbookViewId="0">
      <selection activeCell="C13" sqref="C13"/>
    </sheetView>
  </sheetViews>
  <sheetFormatPr defaultColWidth="10.875" defaultRowHeight="15.75" x14ac:dyDescent="0.25"/>
  <cols>
    <col min="1" max="1" width="10.875" style="1"/>
    <col min="2" max="2" width="3.875" style="2" customWidth="1"/>
    <col min="3" max="3" width="40.125" style="1" customWidth="1"/>
    <col min="4" max="4" width="12" style="1" customWidth="1"/>
    <col min="5" max="5" width="15.875" style="1" customWidth="1"/>
    <col min="6" max="6" width="20.875" style="1" customWidth="1"/>
    <col min="7" max="7" width="17" style="1" customWidth="1"/>
    <col min="8" max="8" width="18.875" style="1" customWidth="1"/>
    <col min="9" max="9" width="10.375" style="1" customWidth="1"/>
    <col min="10" max="10" width="12.875" style="1" customWidth="1"/>
    <col min="11" max="11" width="18.875" style="1" customWidth="1"/>
    <col min="12" max="12" width="19.875" style="1" customWidth="1"/>
    <col min="13" max="13" width="17.875" style="1" customWidth="1"/>
    <col min="14" max="14" width="15.875" style="1" customWidth="1"/>
    <col min="15" max="15" width="18.875" style="1" customWidth="1"/>
    <col min="16" max="16384" width="10.875" style="1"/>
  </cols>
  <sheetData>
    <row r="1" spans="2:17" ht="20.100000000000001" customHeight="1" x14ac:dyDescent="0.25"/>
    <row r="2" spans="2:17" ht="57.75" customHeight="1" x14ac:dyDescent="0.25">
      <c r="B2" s="38" t="s">
        <v>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2:17" ht="18" customHeight="1" x14ac:dyDescent="0.25"/>
    <row r="4" spans="2:17" ht="20.100000000000001" customHeight="1" x14ac:dyDescent="0.25">
      <c r="B4" s="44" t="s">
        <v>29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2:17" ht="9.9499999999999993" customHeight="1" x14ac:dyDescent="0.25">
      <c r="B5" s="4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7" ht="69.95" customHeight="1" x14ac:dyDescent="0.25">
      <c r="B6" s="39" t="s">
        <v>2</v>
      </c>
      <c r="C6" s="39"/>
      <c r="D6" s="39" t="s">
        <v>7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2:17" ht="20.100000000000001" customHeight="1" x14ac:dyDescent="0.25"/>
    <row r="8" spans="2:17" ht="20.25" x14ac:dyDescent="0.25">
      <c r="B8" s="40" t="s">
        <v>3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2:17" ht="11.25" customHeight="1" x14ac:dyDescent="0.25"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2:17" ht="50.25" customHeight="1" x14ac:dyDescent="0.25">
      <c r="B10" s="52" t="s">
        <v>10</v>
      </c>
      <c r="C10" s="54" t="s">
        <v>11</v>
      </c>
      <c r="D10" s="54" t="s">
        <v>12</v>
      </c>
      <c r="E10" s="52" t="s">
        <v>0</v>
      </c>
      <c r="F10" s="36" t="s">
        <v>13</v>
      </c>
      <c r="G10" s="37"/>
      <c r="H10" s="37"/>
      <c r="I10" s="49" t="s">
        <v>14</v>
      </c>
      <c r="J10" s="49"/>
      <c r="K10" s="49"/>
      <c r="L10" s="50" t="s">
        <v>15</v>
      </c>
      <c r="M10" s="50"/>
      <c r="N10" s="6"/>
      <c r="O10" s="6"/>
    </row>
    <row r="11" spans="2:17" ht="49.5" customHeight="1" thickBot="1" x14ac:dyDescent="0.3">
      <c r="B11" s="53"/>
      <c r="C11" s="55"/>
      <c r="D11" s="55"/>
      <c r="E11" s="53"/>
      <c r="F11" s="7" t="s">
        <v>24</v>
      </c>
      <c r="G11" s="7" t="s">
        <v>25</v>
      </c>
      <c r="H11" s="7" t="s">
        <v>26</v>
      </c>
      <c r="I11" s="23" t="s">
        <v>16</v>
      </c>
      <c r="J11" s="7" t="s">
        <v>17</v>
      </c>
      <c r="K11" s="8" t="s">
        <v>18</v>
      </c>
      <c r="L11" s="9" t="s">
        <v>19</v>
      </c>
      <c r="M11" s="10" t="s">
        <v>20</v>
      </c>
      <c r="N11" s="6"/>
      <c r="O11" s="6"/>
    </row>
    <row r="12" spans="2:17" ht="34.5" customHeight="1" thickTop="1" thickBot="1" x14ac:dyDescent="0.3">
      <c r="B12" s="11">
        <v>1</v>
      </c>
      <c r="C12" s="11">
        <v>2</v>
      </c>
      <c r="D12" s="11">
        <v>3</v>
      </c>
      <c r="E12" s="11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6"/>
      <c r="O12" s="6"/>
    </row>
    <row r="13" spans="2:17" ht="31.5" x14ac:dyDescent="0.25">
      <c r="B13" s="13">
        <v>1</v>
      </c>
      <c r="C13" s="31" t="s">
        <v>30</v>
      </c>
      <c r="D13" s="29" t="s">
        <v>21</v>
      </c>
      <c r="E13" s="14">
        <v>1</v>
      </c>
      <c r="F13" s="30">
        <v>18650</v>
      </c>
      <c r="G13" s="30">
        <v>19100</v>
      </c>
      <c r="H13" s="30">
        <v>21128</v>
      </c>
      <c r="I13" s="15">
        <f>(SUM(F13:H13))/3</f>
        <v>19626</v>
      </c>
      <c r="J13" s="15">
        <f>SQRT((POWER(F13-I13,2)+POWER(G13-I13,2)+POWER(H13-I13,2))/2)</f>
        <v>1320.0863608112918</v>
      </c>
      <c r="K13" s="16">
        <f>STDEV(F13:H13)/AVERAGE(F13:H13)</f>
        <v>6.7262119678553542E-2</v>
      </c>
      <c r="L13" s="17">
        <f t="shared" ref="L13" si="0">ROUND(AVERAGE(F13:H13),2)</f>
        <v>19626</v>
      </c>
      <c r="M13" s="18">
        <f>L13*E13</f>
        <v>19626</v>
      </c>
      <c r="N13" s="6"/>
      <c r="O13" s="32"/>
      <c r="P13" s="33"/>
      <c r="Q13" s="33"/>
    </row>
    <row r="14" spans="2:17" ht="33.75" customHeight="1" x14ac:dyDescent="0.25">
      <c r="B14" s="51" t="s">
        <v>22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19">
        <f>SUM(M13:M13)</f>
        <v>19626</v>
      </c>
      <c r="N14" s="6"/>
      <c r="O14" s="34"/>
      <c r="P14" s="35"/>
      <c r="Q14" s="33"/>
    </row>
    <row r="15" spans="2:17" ht="33.75" customHeight="1" x14ac:dyDescent="0.25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  <c r="N15" s="26"/>
      <c r="O15" s="20"/>
      <c r="P15" s="21"/>
    </row>
    <row r="16" spans="2:17" ht="33.75" customHeight="1" x14ac:dyDescent="0.25">
      <c r="B16" s="42" t="s">
        <v>27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26"/>
      <c r="O16" s="20"/>
      <c r="P16" s="21"/>
    </row>
    <row r="17" spans="1:22" ht="33.75" customHeight="1" x14ac:dyDescent="0.25">
      <c r="A17" s="21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/>
      <c r="N17" s="26"/>
      <c r="O17" s="20"/>
      <c r="P17" s="21"/>
    </row>
    <row r="18" spans="1:22" x14ac:dyDescent="0.25">
      <c r="A18" s="21"/>
      <c r="B18" s="20"/>
      <c r="L18" s="1" t="s">
        <v>9</v>
      </c>
      <c r="N18" s="5"/>
      <c r="O18" s="22"/>
      <c r="P18" s="21"/>
    </row>
    <row r="19" spans="1:22" ht="53.25" customHeight="1" x14ac:dyDescent="0.3">
      <c r="B19" s="39" t="s">
        <v>31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24"/>
      <c r="O19" s="25"/>
      <c r="P19" s="25"/>
      <c r="Q19" s="25"/>
      <c r="R19" s="25"/>
      <c r="S19" s="25"/>
      <c r="T19" s="25"/>
      <c r="U19" s="25"/>
      <c r="V19" s="25"/>
    </row>
    <row r="20" spans="1:22" ht="24" customHeight="1" x14ac:dyDescent="0.25">
      <c r="B20" s="44" t="s">
        <v>32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1" spans="1:22" ht="27.75" customHeight="1" x14ac:dyDescent="0.25">
      <c r="N21" s="1" t="s">
        <v>8</v>
      </c>
    </row>
    <row r="22" spans="1:22" ht="15" customHeight="1" x14ac:dyDescent="0.25">
      <c r="B22" s="48" t="s">
        <v>4</v>
      </c>
      <c r="C22" s="48"/>
      <c r="D22" s="48"/>
    </row>
    <row r="23" spans="1:22" ht="24.95" customHeight="1" x14ac:dyDescent="0.25">
      <c r="B23" s="46" t="s">
        <v>28</v>
      </c>
      <c r="C23" s="46"/>
      <c r="D23" s="46"/>
      <c r="E23" s="46"/>
    </row>
    <row r="24" spans="1:22" ht="15" customHeight="1" x14ac:dyDescent="0.25">
      <c r="B24" s="47" t="s">
        <v>5</v>
      </c>
      <c r="C24" s="47"/>
      <c r="D24" s="47"/>
      <c r="E24" s="47"/>
    </row>
    <row r="25" spans="1:22" ht="20.100000000000001" customHeight="1" x14ac:dyDescent="0.25">
      <c r="B25" s="46" t="s">
        <v>23</v>
      </c>
      <c r="C25" s="46"/>
      <c r="D25" s="46"/>
      <c r="E25" s="46"/>
    </row>
    <row r="26" spans="1:22" ht="15" customHeight="1" x14ac:dyDescent="0.25">
      <c r="B26" s="47" t="s">
        <v>6</v>
      </c>
      <c r="C26" s="47"/>
      <c r="D26" s="47"/>
      <c r="E26" s="47"/>
    </row>
  </sheetData>
  <mergeCells count="22">
    <mergeCell ref="B16:M16"/>
    <mergeCell ref="B19:M19"/>
    <mergeCell ref="B4:O4"/>
    <mergeCell ref="B23:E23"/>
    <mergeCell ref="B26:E26"/>
    <mergeCell ref="B20:O20"/>
    <mergeCell ref="B22:D22"/>
    <mergeCell ref="B25:E25"/>
    <mergeCell ref="B24:E24"/>
    <mergeCell ref="I10:K10"/>
    <mergeCell ref="L10:M10"/>
    <mergeCell ref="B14:L14"/>
    <mergeCell ref="B10:B11"/>
    <mergeCell ref="C10:C11"/>
    <mergeCell ref="D10:D11"/>
    <mergeCell ref="E10:E11"/>
    <mergeCell ref="F10:H10"/>
    <mergeCell ref="B2:O2"/>
    <mergeCell ref="D6:O6"/>
    <mergeCell ref="B8:O8"/>
    <mergeCell ref="B9:O9"/>
    <mergeCell ref="B6:C6"/>
  </mergeCells>
  <conditionalFormatting sqref="K13">
    <cfRule type="cellIs" dxfId="0" priority="1" operator="greaterThan">
      <formula>0.33</formula>
    </cfRule>
  </conditionalFormatting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Финошкин Максим Викторович</cp:lastModifiedBy>
  <cp:lastPrinted>2025-01-20T11:29:34Z</cp:lastPrinted>
  <dcterms:created xsi:type="dcterms:W3CDTF">2023-02-03T13:24:35Z</dcterms:created>
  <dcterms:modified xsi:type="dcterms:W3CDTF">2026-04-07T07:50:35Z</dcterms:modified>
</cp:coreProperties>
</file>