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<sst xmlns="http://schemas.openxmlformats.org/spreadsheetml/2006/main" count="32" uniqueCount="32">
  <si>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Обоснование начальной (максимальной) цены контракта</t>
  </si>
  <si>
    <t xml:space="preserve">Поставка накопитель внутренний тип 2</t>
  </si>
  <si>
    <t xml:space="preserve">(указывается предмет контракта)</t>
  </si>
  <si>
    <t xml:space="preserve">Дата подготовки обоснования начальной (максимальной) цены контракта: 25.06.2026</t>
  </si>
  <si>
    <t xml:space="preserve">Используемый метод определения начальной (максимальной) цены контракта: метод сопостовимых рыночных цен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</si>
  <si>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</si>
  <si>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</si>
  <si>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 xml:space="preserve">№ п/п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</si>
  <si>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</si>
  <si>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</si>
  <si>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</si>
  <si>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 xml:space="preserve">&lt;Vi&gt;</t>
    </r>
  </si>
  <si>
    <t xml:space="preserve">Цена за единицу измерения товара, работы, услуги, в т.ч. НДС, согласно источникам ценовой информации, руб.</t>
  </si>
  <si>
    <t xml:space="preserve">Н(М)ЦК  по позиции, руб.*</t>
  </si>
  <si>
    <t xml:space="preserve">Начальная (максимальная) цена по позиции, руб.</t>
  </si>
  <si>
    <t xml:space="preserve">КП1</t>
  </si>
  <si>
    <t xml:space="preserve">КП2</t>
  </si>
  <si>
    <t xml:space="preserve">КП3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</si>
  <si>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</si>
  <si>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</si>
  <si>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 val="true"/>
        <sz val="10"/>
        <rFont val="Times New Roman"/>
        <family val="1"/>
        <charset val="204"/>
      </rPr>
      <t xml:space="preserve">         (не должен превышать 33%)</t>
    </r>
  </si>
  <si>
    <t xml:space="preserve">https://www.onlinetrade.ru/catalogue/bolvanki_cd_dvd_bd_r_diski-c131/verbatim/disk_verbatim_cd_r_80_52x_dl_cb_100_43411-192428.html</t>
  </si>
  <si>
    <t xml:space="preserve">https://www.kns.ru/product/diski-cd-r-verbatim-43411/</t>
  </si>
  <si>
    <t xml:space="preserve">https://www.regard.ru/product/123490/disk-cd-r-verbatim-700mb-52x-extra-protection-cake-box-100-st</t>
  </si>
  <si>
    <t xml:space="preserve">Накопитель данных внутренний (тип 2)</t>
  </si>
  <si>
    <t xml:space="preserve">В соответствии с техническим заданием</t>
  </si>
  <si>
    <t xml:space="preserve">шт.</t>
  </si>
  <si>
    <t xml:space="preserve">https://www.xcom-shop.ru/adata_asx8200pnp-512gt-c_682906.html?utm_source=ya&amp;utm_medium=cpc&amp;utm_campaign=DSA_%2F_Kompyuternye_komplektuyuschie_%2F_MSK_i_MO%7Cs%7Cya_viz%7Cm%7Ccpc%7Cb%7Cgeneric_campaigns%7Cg%7Cmsk%7Cp%7Cinhouse%7Cf%7Csearch_ads%7Ca%7Cna_a%7C704438423&amp;utm_content=cid%7C704438423%7Cgid%7C5672469795%7Caid%7C1892382006018754157%7Cap%7Cno%7Cphr%7C205672469795%7Crt%7C205672469795%7Cdvc%7Cdesktop%7Cpos%7Cpremium1%7Cmch%7C%7Csrc%7Cnone&amp;yclid=8786242905340903423&amp;ybaip=1</t>
  </si>
  <si>
    <t xml:space="preserve">https://www.regard.ru/product/304798/nakopitel-ssd-512gb-adata-xpg-sx8200-pro-asx8200pnp-512gt-c</t>
  </si>
  <si>
    <t xml:space="preserve">https://www.kns.ru/product/ssd-disk-a-data-asx8200pnp-512gt-c/</t>
  </si>
  <si>
    <t xml:space="preserve"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</si>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</sst>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0.00"/>
    <numFmt numFmtId="167" formatCode="#,##0.00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 val="single"/>
      <sz val="10"/>
      <color rgb="FF0000FF"/>
      <name val="Arial Cyr"/>
      <family val="0"/>
      <charset val="204"/>
    </font>
    <font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TimesNewRomanPSMT"/>
      <family val="0"/>
      <charset val="204"/>
    </font>
    <font>
      <b val="true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1"/>
    <cellStyle name="Финансовы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19800</xdr:colOff>
      <xdr:row>8</xdr:row>
      <xdr:rowOff>991800</xdr:rowOff>
    </xdr:from>
    <xdr:to>
      <xdr:col>10</xdr:col>
      <xdr:colOff>1375560</xdr:colOff>
      <xdr:row>8</xdr:row>
      <xdr:rowOff>1369800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580520" y="5725800"/>
          <a:ext cx="1355760" cy="3780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104760</xdr:colOff>
      <xdr:row>8</xdr:row>
      <xdr:rowOff>819000</xdr:rowOff>
    </xdr:from>
    <xdr:to>
      <xdr:col>9</xdr:col>
      <xdr:colOff>1265040</xdr:colOff>
      <xdr:row>8</xdr:row>
      <xdr:rowOff>1288440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5185520" y="5553000"/>
          <a:ext cx="116028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15</xdr:row>
      <xdr:rowOff>2880</xdr:rowOff>
    </xdr:from>
    <xdr:to>
      <xdr:col>16</xdr:col>
      <xdr:colOff>239760</xdr:colOff>
      <xdr:row>15</xdr:row>
      <xdr:rowOff>265320</xdr:rowOff>
    </xdr:to>
    <xdr:sp>
      <xdr:nvSpPr>
        <xdr:cNvPr id="2" name="TextBox 3"/>
        <xdr:cNvSpPr/>
      </xdr:nvSpPr>
      <xdr:spPr>
        <a:xfrm>
          <a:off x="23065200" y="101300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kns.ru/product/diski-cd-r-verbatim-43411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6" activeCellId="0" sqref="A6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57.91"/>
    <col collapsed="false" customWidth="true" hidden="false" outlineLevel="0" max="3" min="3" style="1" width="33.38"/>
    <col collapsed="false" customWidth="true" hidden="false" outlineLevel="0" max="4" min="4" style="1" width="12.71"/>
    <col collapsed="false" customWidth="true" hidden="false" outlineLevel="0" max="5" min="5" style="1" width="10.14"/>
    <col collapsed="false" customWidth="true" hidden="false" outlineLevel="0" max="6" min="6" style="1" width="23.71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true" hidden="false" outlineLevel="0" max="9" min="9" style="1" width="24.39"/>
    <col collapsed="false" customWidth="true" hidden="false" outlineLevel="0" max="10" min="10" style="1" width="21"/>
    <col collapsed="false" customWidth="true" hidden="false" outlineLevel="0" max="11" min="11" style="1" width="28.58"/>
    <col collapsed="false" customWidth="true" hidden="false" outlineLevel="0" max="12" min="12" style="1" width="17.15"/>
    <col collapsed="false" customWidth="true" hidden="false" outlineLevel="0" max="13" min="13" style="1" width="19.71"/>
    <col collapsed="false" customWidth="true" hidden="false" outlineLevel="0" max="16384" min="16384" style="1" width="11.5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7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33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34.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40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9" customFormat="true" ht="18.7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9" customFormat="true" ht="54" hidden="false" customHeight="true" outlineLevel="0" collapsed="false">
      <c r="A8" s="10" t="s">
        <v>7</v>
      </c>
      <c r="B8" s="11" t="s">
        <v>8</v>
      </c>
      <c r="C8" s="12" t="s">
        <v>9</v>
      </c>
      <c r="D8" s="11" t="s">
        <v>10</v>
      </c>
      <c r="E8" s="11" t="s">
        <v>11</v>
      </c>
      <c r="F8" s="12" t="s">
        <v>12</v>
      </c>
      <c r="G8" s="12"/>
      <c r="H8" s="12"/>
      <c r="I8" s="13"/>
      <c r="J8" s="13"/>
      <c r="K8" s="13"/>
      <c r="L8" s="11" t="s">
        <v>13</v>
      </c>
      <c r="M8" s="11" t="s">
        <v>14</v>
      </c>
    </row>
    <row r="9" s="9" customFormat="true" ht="108" hidden="false" customHeight="true" outlineLevel="0" collapsed="false">
      <c r="A9" s="10"/>
      <c r="B9" s="10"/>
      <c r="C9" s="12"/>
      <c r="D9" s="11"/>
      <c r="E9" s="11"/>
      <c r="F9" s="14" t="s">
        <v>15</v>
      </c>
      <c r="G9" s="15" t="s">
        <v>16</v>
      </c>
      <c r="H9" s="15" t="s">
        <v>17</v>
      </c>
      <c r="I9" s="16" t="s">
        <v>18</v>
      </c>
      <c r="J9" s="16" t="s">
        <v>19</v>
      </c>
      <c r="K9" s="17" t="s">
        <v>20</v>
      </c>
      <c r="L9" s="11"/>
      <c r="M9" s="11"/>
      <c r="P9" s="18"/>
    </row>
    <row r="10" s="9" customFormat="true" ht="18.75" hidden="false" customHeight="false" outlineLevel="0" collapsed="false">
      <c r="A10" s="19" t="n">
        <v>1</v>
      </c>
      <c r="B10" s="19" t="n">
        <v>2</v>
      </c>
      <c r="C10" s="20" t="n">
        <v>3</v>
      </c>
      <c r="D10" s="19" t="n">
        <v>4</v>
      </c>
      <c r="E10" s="19" t="n">
        <v>5</v>
      </c>
      <c r="F10" s="20" t="n">
        <v>6</v>
      </c>
      <c r="G10" s="19" t="n">
        <v>7</v>
      </c>
      <c r="H10" s="19" t="n">
        <v>8</v>
      </c>
      <c r="I10" s="19" t="n">
        <v>11</v>
      </c>
      <c r="J10" s="19" t="n">
        <v>12</v>
      </c>
      <c r="K10" s="20" t="n">
        <v>13</v>
      </c>
      <c r="L10" s="19" t="n">
        <v>14</v>
      </c>
      <c r="M10" s="19" t="n">
        <v>15</v>
      </c>
    </row>
    <row r="11" customFormat="false" ht="37.3" hidden="false" customHeight="true" outlineLevel="0" collapsed="false">
      <c r="A11" s="11"/>
      <c r="B11" s="21"/>
      <c r="C11" s="11"/>
      <c r="D11" s="11"/>
      <c r="E11" s="11"/>
      <c r="F11" s="22" t="s">
        <v>21</v>
      </c>
      <c r="G11" s="23" t="s">
        <v>22</v>
      </c>
      <c r="H11" s="24" t="s">
        <v>23</v>
      </c>
      <c r="I11" s="24"/>
      <c r="J11" s="25"/>
      <c r="K11" s="25"/>
      <c r="L11" s="24"/>
      <c r="M11" s="11"/>
      <c r="N11" s="26"/>
    </row>
    <row r="12" customFormat="false" ht="160.1" hidden="false" customHeight="true" outlineLevel="0" collapsed="false">
      <c r="A12" s="11" t="n">
        <v>4</v>
      </c>
      <c r="B12" s="27" t="s">
        <v>24</v>
      </c>
      <c r="C12" s="11" t="s">
        <v>25</v>
      </c>
      <c r="D12" s="11" t="s">
        <v>26</v>
      </c>
      <c r="E12" s="11" t="n">
        <v>59</v>
      </c>
      <c r="F12" s="28" t="n">
        <v>9849</v>
      </c>
      <c r="G12" s="24" t="n">
        <v>10260</v>
      </c>
      <c r="H12" s="24" t="n">
        <v>10270</v>
      </c>
      <c r="I12" s="24" t="n">
        <f aca="false">AVERAGE(F12:H12)</f>
        <v>10126.3333333333</v>
      </c>
      <c r="J12" s="25" t="n">
        <f aca="false">SQRT(((SUM((POWER(F12-I12,2)),(POWER(G12-I12,2)),(POWER(H12-I12,2))))/3))</f>
        <v>196.146770443858</v>
      </c>
      <c r="K12" s="25" t="n">
        <f aca="false">J12/I12*100</f>
        <v>1.93699697597542</v>
      </c>
      <c r="L12" s="24" t="n">
        <f aca="false">ROUND((F12+G12+H12)/3,2)</f>
        <v>10126.33</v>
      </c>
      <c r="M12" s="11" t="n">
        <f aca="false">L12*E12</f>
        <v>597453.47</v>
      </c>
      <c r="N12" s="26"/>
    </row>
    <row r="13" customFormat="false" ht="47.25" hidden="false" customHeight="true" outlineLevel="0" collapsed="false">
      <c r="A13" s="11"/>
      <c r="B13" s="27"/>
      <c r="C13" s="11"/>
      <c r="D13" s="11"/>
      <c r="E13" s="11"/>
      <c r="F13" s="22" t="s">
        <v>27</v>
      </c>
      <c r="G13" s="24" t="s">
        <v>28</v>
      </c>
      <c r="H13" s="24" t="s">
        <v>29</v>
      </c>
      <c r="I13" s="24"/>
      <c r="J13" s="25"/>
      <c r="K13" s="25"/>
      <c r="L13" s="24"/>
      <c r="M13" s="11"/>
      <c r="N13" s="26"/>
    </row>
    <row r="14" customFormat="false" ht="34.5" hidden="false" customHeight="true" outlineLevel="0" collapsed="false">
      <c r="A14" s="11" t="s">
        <v>30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29" t="n">
        <f aca="false">SUM(M11:M13)</f>
        <v>597453.47</v>
      </c>
    </row>
    <row r="15" s="9" customFormat="true" ht="18.75" hidden="false" customHeight="false" outlineLevel="0" collapsed="false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="33" customFormat="true" ht="86.25" hidden="false" customHeight="true" outlineLevel="0" collapsed="false">
      <c r="A16" s="32" t="s">
        <v>31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M1"/>
    <mergeCell ref="A2:M2"/>
    <mergeCell ref="A3:M3"/>
    <mergeCell ref="A4:M4"/>
    <mergeCell ref="A5:M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4:L14"/>
    <mergeCell ref="A16:M16"/>
  </mergeCells>
  <hyperlinks>
    <hyperlink ref="G11" r:id="rId1" display="https://www.kns.ru/product/diski-cd-r-verbatim-43411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2024-05-20T08:37:37Z</dcterms:created>
  <dc:creator>Джиоева Тамара Таймуразовна</dc:creator>
  <dc:description/>
  <dc:language>ru-RU</dc:language>
  <cp:lastModifiedBy/>
  <dcterms:modified xsi:type="dcterms:W3CDTF">2026-06-25T17:46:28Z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