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BC38EE6B-4989-476A-9AA4-B60405D905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Лист1!$A$1:$R$25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2" i="1" l="1"/>
  <c r="Q12" i="1" s="1"/>
  <c r="R12" i="1" s="1"/>
  <c r="N12" i="1"/>
  <c r="M12" i="1"/>
  <c r="J12" i="1"/>
  <c r="K12" i="1" s="1"/>
  <c r="P11" i="1"/>
  <c r="Q11" i="1" s="1"/>
  <c r="R11" i="1" s="1"/>
  <c r="N11" i="1"/>
  <c r="O11" i="1" s="1"/>
  <c r="M11" i="1"/>
  <c r="J11" i="1"/>
  <c r="K11" i="1" s="1"/>
  <c r="P10" i="1"/>
  <c r="Q10" i="1" s="1"/>
  <c r="R10" i="1" s="1"/>
  <c r="P9" i="1"/>
  <c r="Q9" i="1" s="1"/>
  <c r="R9" i="1" s="1"/>
  <c r="J9" i="1"/>
  <c r="K9" i="1" s="1"/>
  <c r="M9" i="1"/>
  <c r="P13" i="1"/>
  <c r="Q13" i="1" s="1"/>
  <c r="R13" i="1" s="1"/>
  <c r="P7" i="1"/>
  <c r="Q7" i="1" s="1"/>
  <c r="R7" i="1" s="1"/>
  <c r="P8" i="1"/>
  <c r="Q8" i="1" s="1"/>
  <c r="R8" i="1" s="1"/>
  <c r="N8" i="1"/>
  <c r="M8" i="1"/>
  <c r="J8" i="1"/>
  <c r="K8" i="1" s="1"/>
  <c r="P14" i="1"/>
  <c r="Q14" i="1" s="1"/>
  <c r="R14" i="1" s="1"/>
  <c r="N14" i="1"/>
  <c r="M14" i="1"/>
  <c r="J14" i="1"/>
  <c r="K14" i="1" s="1"/>
  <c r="P5" i="1"/>
  <c r="Q5" i="1" s="1"/>
  <c r="R5" i="1" s="1"/>
  <c r="J6" i="1"/>
  <c r="K6" i="1" s="1"/>
  <c r="M6" i="1"/>
  <c r="N6" i="1"/>
  <c r="P6" i="1"/>
  <c r="Q6" i="1" s="1"/>
  <c r="R6" i="1" s="1"/>
  <c r="N5" i="1"/>
  <c r="M5" i="1"/>
  <c r="J5" i="1"/>
  <c r="K5" i="1" s="1"/>
  <c r="O12" i="1" l="1"/>
  <c r="J10" i="1"/>
  <c r="K10" i="1" s="1"/>
  <c r="M10" i="1"/>
  <c r="N10" i="1"/>
  <c r="N9" i="1"/>
  <c r="O9" i="1" s="1"/>
  <c r="J13" i="1"/>
  <c r="K13" i="1" s="1"/>
  <c r="M13" i="1"/>
  <c r="N13" i="1"/>
  <c r="J7" i="1"/>
  <c r="K7" i="1" s="1"/>
  <c r="N7" i="1"/>
  <c r="M7" i="1"/>
  <c r="O8" i="1"/>
  <c r="O14" i="1"/>
  <c r="O5" i="1"/>
  <c r="O6" i="1"/>
  <c r="R15" i="1"/>
  <c r="O10" i="1" l="1"/>
  <c r="O13" i="1"/>
  <c r="O7" i="1"/>
</calcChain>
</file>

<file path=xl/sharedStrings.xml><?xml version="1.0" encoding="utf-8"?>
<sst xmlns="http://schemas.openxmlformats.org/spreadsheetml/2006/main" count="63" uniqueCount="44">
  <si>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</si>
  <si>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</si>
  <si>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</si>
  <si>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</si>
  <si>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</si>
  <si>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</si>
  <si>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</si>
  <si>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</si>
  <si>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</si>
  <si>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</si>
  <si>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</si>
  <si>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</si>
  <si>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</si>
  <si>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</si>
  <si>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indexed="6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indexed="8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</si>
  <si>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</si>
  <si>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</si>
  <si>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</si>
  <si>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</si>
  <si>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</si>
  <si>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</si>
  <si>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</si>
  <si>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</si>
  <si>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</si>
  <si>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</si>
  <si>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</si>
  <si>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Наименование, основные характеристики, ОКПД2</t>
  </si>
  <si>
    <t>Поставка изделий медицинского назначения</t>
  </si>
  <si>
    <t xml:space="preserve">Источник 1 КП </t>
  </si>
  <si>
    <t xml:space="preserve">Источник 2 КП </t>
  </si>
  <si>
    <t xml:space="preserve">Источник 3  КП </t>
  </si>
  <si>
    <t>шт</t>
  </si>
  <si>
    <t>32.50.22.127</t>
  </si>
  <si>
    <t xml:space="preserve">Комплект для чрескостного остеосинтеза по Г.А. Илизарову по ТУ 9438-001-34071796-2013
в составе: Спиценатягиватель </t>
  </si>
  <si>
    <t>Комплект для чрескостного остеосинтеза по Г.А. Илизарову по ТУ 9438-001-34071796-2013
в составе: Стержень резьбовой длина 240 мм</t>
  </si>
  <si>
    <t>Комплект для чрескостного остеосинтеза по Г.А. Илизарову по ТУ 9438-001-34071796-2013
в составе: Стержень резьбовой, М6, L=300 мм</t>
  </si>
  <si>
    <t xml:space="preserve">Комплект для чрескостного остеосинтеза по Г.А. Илизарову по ТУ 9438-001-34071796-2013
в составе: Угловой зажим. </t>
  </si>
  <si>
    <t xml:space="preserve">Комплект для чрескостного остеосинтеза по Г.А. Илизарову по ТУ 9438-001-34071796-2013
в составе: Спица с упорной площадкой диам.2,0х300 мм </t>
  </si>
  <si>
    <t>Комплект для чрескостного остеосинтеза по Г.А. Илизарову по ТУ 9438-001-34071796-2013
в составе: Кронштейн с резьбовым хвостовиком на 1 отверстие длина 32 мм</t>
  </si>
  <si>
    <t>Комплект для чрескостного остеосинтеза по Г.А. Илизарову по ТУ 9438-001-34071796-2013
в составе: Кронштейн с резьбовым хвостовиком на 2 отверстия длина 42 мм</t>
  </si>
  <si>
    <t xml:space="preserve">Комплект для чрескостного остеосинтеза по Г.А. Илизарову по ТУ 9438-001-34071796-2013
в составе: Кронштейн с резьбовым хвостовиком на 3 отверстия длина 53 мм </t>
  </si>
  <si>
    <t>Комплект для чрескостного остеосинтеза по Г.А. Илизарову по ТУ 9438-001-34071796-2013
в составе: Кронштейн с резьбовым хвостовиком на 4 отверстия длина 64 мм</t>
  </si>
  <si>
    <t>Комплект для чрескостного остеосинтеза по Г.А. Илизарову по ТУ 9438-001-34071796-2013
в составе: Муфта резьбовая, карданная
(многоосевая)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</si>
  <si>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545960,00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</si>
</sst>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7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9" fontId="28" fillId="0" borderId="1">
      <alignment vertical="top" wrapText="1"/>
    </xf>
    <xf numFmtId="49" fontId="28" fillId="0" borderId="1">
      <alignment vertical="top" wrapText="1"/>
    </xf>
    <xf numFmtId="4" fontId="29" fillId="0" borderId="1">
      <alignment vertical="top" shrinkToFit="1"/>
    </xf>
    <xf numFmtId="4" fontId="29" fillId="0" borderId="1">
      <alignment vertical="top" shrinkToFit="1"/>
    </xf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2" applyNumberFormat="0" applyAlignment="0" applyProtection="0"/>
    <xf numFmtId="0" fontId="3" fillId="7" borderId="2" applyNumberFormat="0" applyAlignment="0" applyProtection="0"/>
    <xf numFmtId="0" fontId="4" fillId="20" borderId="3" applyNumberFormat="0" applyAlignment="0" applyProtection="0"/>
    <xf numFmtId="0" fontId="4" fillId="20" borderId="3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10" fillId="21" borderId="8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21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9" applyNumberFormat="0" applyAlignment="0" applyProtection="0"/>
    <xf numFmtId="0" fontId="19" fillId="23" borderId="9" applyNumberFormat="0" applyAlignment="0" applyProtection="0"/>
    <xf numFmtId="9" fontId="19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64">
    <xf numFmtId="0" fontId="0" fillId="0" borderId="0" xfId="0"/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4" fontId="22" fillId="0" borderId="0" xfId="0" applyNumberFormat="1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6" fillId="0" borderId="0" xfId="0" applyFont="1" applyAlignment="1">
      <alignment vertical="center"/>
    </xf>
    <xf numFmtId="10" fontId="22" fillId="0" borderId="0" xfId="0" applyNumberFormat="1" applyFont="1" applyAlignment="1">
      <alignment vertical="top" wrapText="1"/>
    </xf>
    <xf numFmtId="4" fontId="24" fillId="24" borderId="1" xfId="48" applyNumberFormat="1" applyFont="1" applyFill="1" applyBorder="1" applyAlignment="1">
      <alignment horizontal="center" vertical="center" wrapText="1"/>
    </xf>
    <xf numFmtId="165" fontId="30" fillId="24" borderId="1" xfId="53" applyNumberFormat="1" applyFont="1" applyFill="1" applyBorder="1" applyAlignment="1" applyProtection="1">
      <alignment horizontal="center" vertical="center" wrapText="1"/>
    </xf>
    <xf numFmtId="164" fontId="30" fillId="24" borderId="1" xfId="0" applyNumberFormat="1" applyFont="1" applyFill="1" applyBorder="1" applyAlignment="1">
      <alignment horizontal="center" vertical="center" wrapText="1"/>
    </xf>
    <xf numFmtId="0" fontId="22" fillId="24" borderId="0" xfId="0" applyFont="1" applyFill="1" applyAlignment="1">
      <alignment vertical="top" wrapText="1"/>
    </xf>
    <xf numFmtId="2" fontId="22" fillId="0" borderId="0" xfId="0" applyNumberFormat="1" applyFont="1" applyAlignment="1">
      <alignment vertical="top" wrapText="1"/>
    </xf>
    <xf numFmtId="4" fontId="31" fillId="24" borderId="1" xfId="0" applyNumberFormat="1" applyFont="1" applyFill="1" applyBorder="1" applyAlignment="1">
      <alignment horizontal="center" vertical="center" wrapText="1"/>
    </xf>
    <xf numFmtId="2" fontId="30" fillId="24" borderId="1" xfId="0" applyNumberFormat="1" applyFont="1" applyFill="1" applyBorder="1" applyAlignment="1">
      <alignment horizontal="center" vertical="center" wrapText="1"/>
    </xf>
    <xf numFmtId="2" fontId="32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  <xf numFmtId="4" fontId="33" fillId="24" borderId="1" xfId="0" applyNumberFormat="1" applyFont="1" applyFill="1" applyBorder="1" applyAlignment="1">
      <alignment horizontal="center" vertical="center" wrapText="1"/>
    </xf>
    <xf numFmtId="4" fontId="32" fillId="24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 wrapText="1"/>
    </xf>
    <xf numFmtId="10" fontId="26" fillId="24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35" fillId="0" borderId="1" xfId="0" applyFont="1" applyBorder="1" applyAlignment="1">
      <alignment vertical="top" wrapText="1"/>
    </xf>
    <xf numFmtId="0" fontId="35" fillId="0" borderId="1" xfId="0" applyFont="1" applyBorder="1" applyAlignment="1">
      <alignment horizontal="right" vertical="top" wrapText="1"/>
    </xf>
    <xf numFmtId="0" fontId="36" fillId="0" borderId="1" xfId="0" applyFont="1" applyBorder="1" applyAlignment="1">
      <alignment horizontal="right" vertical="top" wrapText="1"/>
    </xf>
    <xf numFmtId="0" fontId="20" fillId="0" borderId="0" xfId="0" applyFont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164" fontId="24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4" fontId="24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10" fontId="24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2" fontId="34" fillId="24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24" borderId="0" xfId="0" applyNumberFormat="1" applyFont="1" applyFill="1" applyBorder="1" applyAlignment="1">
      <alignment horizontal="center" vertical="top" wrapText="1"/>
    </xf>
    <xf numFmtId="0" fontId="20" fillId="24" borderId="11" xfId="0" applyFont="1" applyFill="1" applyBorder="1" applyAlignment="1">
      <alignment horizontal="center" vertical="top" wrapText="1"/>
    </xf>
    <xf numFmtId="0" fontId="22" fillId="0" borderId="0" xfId="0" applyNumberFormat="1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</cellXfs>
  <cellStyles count="5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19" xr:uid="{00000000-0005-0000-0000-000012000000}"/>
    <cellStyle name="Excel Built-in Normal" xfId="20" xr:uid="{00000000-0005-0000-0000-000013000000}"/>
    <cellStyle name="Excel Built-in Normal 2" xfId="21" xr:uid="{00000000-0005-0000-0000-000014000000}"/>
    <cellStyle name="st15" xfId="22" xr:uid="{00000000-0005-0000-0000-000015000000}"/>
    <cellStyle name="st15 2" xfId="23" xr:uid="{00000000-0005-0000-0000-000016000000}"/>
    <cellStyle name="st18" xfId="24" xr:uid="{00000000-0005-0000-0000-000017000000}"/>
    <cellStyle name="st18 2" xfId="25" xr:uid="{00000000-0005-0000-0000-000018000000}"/>
    <cellStyle name="Акцент1" xfId="26" builtinId="29" customBuiltin="1"/>
    <cellStyle name="Акцент2" xfId="27" builtinId="33" customBuiltin="1"/>
    <cellStyle name="Акцент3" xfId="28" builtinId="37" customBuiltin="1"/>
    <cellStyle name="Акцент4" xfId="29" builtinId="41" customBuiltin="1"/>
    <cellStyle name="Акцент5" xfId="30" builtinId="45" customBuiltin="1"/>
    <cellStyle name="Акцент6" xfId="31" builtinId="49" customBuiltin="1"/>
    <cellStyle name="Ввод " xfId="32" builtinId="20" customBuiltin="1"/>
    <cellStyle name="Ввод  2" xfId="33" xr:uid="{00000000-0005-0000-0000-000020000000}"/>
    <cellStyle name="Вывод" xfId="34" builtinId="21" customBuiltin="1"/>
    <cellStyle name="Вывод 2" xfId="35" xr:uid="{00000000-0005-0000-0000-000022000000}"/>
    <cellStyle name="Вычисление" xfId="36" builtinId="22" customBuiltin="1"/>
    <cellStyle name="Вычисление 2" xfId="37" xr:uid="{00000000-0005-0000-0000-000024000000}"/>
    <cellStyle name="Заголовок 1" xfId="38" builtinId="16" customBuiltin="1"/>
    <cellStyle name="Заголовок 2" xfId="39" builtinId="17" customBuiltin="1"/>
    <cellStyle name="Заголовок 3" xfId="40" builtinId="18" customBuiltin="1"/>
    <cellStyle name="Заголовок 4" xfId="41" builtinId="19" customBuiltin="1"/>
    <cellStyle name="Итог" xfId="42" builtinId="25" customBuiltin="1"/>
    <cellStyle name="Итог 2" xfId="43" xr:uid="{00000000-0005-0000-0000-00002A000000}"/>
    <cellStyle name="Контрольная ячейка" xfId="44" builtinId="23" customBuiltin="1"/>
    <cellStyle name="Название" xfId="45" builtinId="15" customBuiltin="1"/>
    <cellStyle name="Нейтральный" xfId="46" builtinId="28" customBuiltin="1"/>
    <cellStyle name="Обычный" xfId="0" builtinId="0"/>
    <cellStyle name="Обычный 2" xfId="47" xr:uid="{00000000-0005-0000-0000-00002F000000}"/>
    <cellStyle name="Обычный 3" xfId="48" xr:uid="{00000000-0005-0000-0000-000030000000}"/>
    <cellStyle name="Плохой" xfId="49" builtinId="27" customBuiltin="1"/>
    <cellStyle name="Пояснение" xfId="50" builtinId="53" customBuiltin="1"/>
    <cellStyle name="Примечание" xfId="51" builtinId="10" customBuiltin="1"/>
    <cellStyle name="Примечание 2" xfId="52" xr:uid="{00000000-0005-0000-0000-000034000000}"/>
    <cellStyle name="Процентный" xfId="53" builtinId="5"/>
    <cellStyle name="Связанная ячейка" xfId="54" builtinId="24" customBuiltin="1"/>
    <cellStyle name="Текст предупреждения" xfId="55" builtinId="11" customBuiltin="1"/>
    <cellStyle name="Хороший" xfId="5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175260</xdr:colOff>
      <xdr:row>15</xdr:row>
      <xdr:rowOff>0</xdr:rowOff>
    </xdr:from>
    <xdr:to>
      <xdr:col>14</xdr:col>
      <xdr:colOff>784860</xdr:colOff>
      <xdr:row>15</xdr:row>
      <xdr:rowOff>198120</xdr:rowOff>
    </xdr:to>
    <xdr:pic>
      <xdr:nvPicPr>
        <xdr:cNvPr id="1052" name="Рисунок 3">
          <a:extLst>
            <a:ext uri="{FF2B5EF4-FFF2-40B4-BE49-F238E27FC236}">
              <a16:creationId xmlns:a16="http://schemas.microsoft.com/office/drawing/2014/main" id="{BB0887F5-CE8C-4F7C-9DD9-B22EB9F3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15</xdr:row>
      <xdr:rowOff>0</xdr:rowOff>
    </xdr:from>
    <xdr:to>
      <xdr:col>14</xdr:col>
      <xdr:colOff>784860</xdr:colOff>
      <xdr:row>15</xdr:row>
      <xdr:rowOff>7620</xdr:rowOff>
    </xdr:to>
    <xdr:pic>
      <xdr:nvPicPr>
        <xdr:cNvPr id="1053" name="Рисунок 3">
          <a:extLst>
            <a:ext uri="{FF2B5EF4-FFF2-40B4-BE49-F238E27FC236}">
              <a16:creationId xmlns:a16="http://schemas.microsoft.com/office/drawing/2014/main" id="{6E2C6128-39FD-496E-A57E-4EE772CC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15</xdr:row>
      <xdr:rowOff>0</xdr:rowOff>
    </xdr:from>
    <xdr:to>
      <xdr:col>14</xdr:col>
      <xdr:colOff>784860</xdr:colOff>
      <xdr:row>15</xdr:row>
      <xdr:rowOff>7620</xdr:rowOff>
    </xdr:to>
    <xdr:pic>
      <xdr:nvPicPr>
        <xdr:cNvPr id="1054" name="Рисунок 3">
          <a:extLst>
            <a:ext uri="{FF2B5EF4-FFF2-40B4-BE49-F238E27FC236}">
              <a16:creationId xmlns:a16="http://schemas.microsoft.com/office/drawing/2014/main" id="{4FC48FF8-1042-401D-84AE-EF87D544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15</xdr:row>
      <xdr:rowOff>0</xdr:rowOff>
    </xdr:from>
    <xdr:to>
      <xdr:col>14</xdr:col>
      <xdr:colOff>784860</xdr:colOff>
      <xdr:row>15</xdr:row>
      <xdr:rowOff>7620</xdr:rowOff>
    </xdr:to>
    <xdr:pic>
      <xdr:nvPicPr>
        <xdr:cNvPr id="1055" name="Рисунок 3">
          <a:extLst>
            <a:ext uri="{FF2B5EF4-FFF2-40B4-BE49-F238E27FC236}">
              <a16:creationId xmlns:a16="http://schemas.microsoft.com/office/drawing/2014/main" id="{C5EC568F-BE41-4A2F-B673-ACE69F27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15</xdr:row>
      <xdr:rowOff>0</xdr:rowOff>
    </xdr:from>
    <xdr:to>
      <xdr:col>14</xdr:col>
      <xdr:colOff>784860</xdr:colOff>
      <xdr:row>15</xdr:row>
      <xdr:rowOff>7620</xdr:rowOff>
    </xdr:to>
    <xdr:pic>
      <xdr:nvPicPr>
        <xdr:cNvPr id="1056" name="Рисунок 3">
          <a:extLst>
            <a:ext uri="{FF2B5EF4-FFF2-40B4-BE49-F238E27FC236}">
              <a16:creationId xmlns:a16="http://schemas.microsoft.com/office/drawing/2014/main" id="{F8BFBEB7-5C02-451E-BAA6-D3B22D98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15</xdr:row>
      <xdr:rowOff>0</xdr:rowOff>
    </xdr:from>
    <xdr:to>
      <xdr:col>14</xdr:col>
      <xdr:colOff>784860</xdr:colOff>
      <xdr:row>15</xdr:row>
      <xdr:rowOff>7620</xdr:rowOff>
    </xdr:to>
    <xdr:pic>
      <xdr:nvPicPr>
        <xdr:cNvPr id="1057" name="Рисунок 3">
          <a:extLst>
            <a:ext uri="{FF2B5EF4-FFF2-40B4-BE49-F238E27FC236}">
              <a16:creationId xmlns:a16="http://schemas.microsoft.com/office/drawing/2014/main" id="{AB83247B-8963-4EF9-8F54-5CBCAADC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15</xdr:row>
      <xdr:rowOff>0</xdr:rowOff>
    </xdr:from>
    <xdr:to>
      <xdr:col>14</xdr:col>
      <xdr:colOff>784860</xdr:colOff>
      <xdr:row>15</xdr:row>
      <xdr:rowOff>7620</xdr:rowOff>
    </xdr:to>
    <xdr:pic>
      <xdr:nvPicPr>
        <xdr:cNvPr id="1058" name="Рисунок 3">
          <a:extLst>
            <a:ext uri="{FF2B5EF4-FFF2-40B4-BE49-F238E27FC236}">
              <a16:creationId xmlns:a16="http://schemas.microsoft.com/office/drawing/2014/main" id="{BE1551AC-43F8-4620-87A8-0890ED5C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15</xdr:row>
      <xdr:rowOff>0</xdr:rowOff>
    </xdr:from>
    <xdr:to>
      <xdr:col>14</xdr:col>
      <xdr:colOff>784860</xdr:colOff>
      <xdr:row>15</xdr:row>
      <xdr:rowOff>7620</xdr:rowOff>
    </xdr:to>
    <xdr:pic>
      <xdr:nvPicPr>
        <xdr:cNvPr id="1059" name="Рисунок 3">
          <a:extLst>
            <a:ext uri="{FF2B5EF4-FFF2-40B4-BE49-F238E27FC236}">
              <a16:creationId xmlns:a16="http://schemas.microsoft.com/office/drawing/2014/main" id="{BF983827-2971-49E3-8A0D-7EC4F39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15</xdr:row>
      <xdr:rowOff>0</xdr:rowOff>
    </xdr:from>
    <xdr:to>
      <xdr:col>14</xdr:col>
      <xdr:colOff>784860</xdr:colOff>
      <xdr:row>15</xdr:row>
      <xdr:rowOff>7620</xdr:rowOff>
    </xdr:to>
    <xdr:pic>
      <xdr:nvPicPr>
        <xdr:cNvPr id="1060" name="Рисунок 3">
          <a:extLst>
            <a:ext uri="{FF2B5EF4-FFF2-40B4-BE49-F238E27FC236}">
              <a16:creationId xmlns:a16="http://schemas.microsoft.com/office/drawing/2014/main" id="{B0027782-A43B-4C25-A543-95DC4768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15</xdr:row>
      <xdr:rowOff>0</xdr:rowOff>
    </xdr:from>
    <xdr:to>
      <xdr:col>14</xdr:col>
      <xdr:colOff>784860</xdr:colOff>
      <xdr:row>15</xdr:row>
      <xdr:rowOff>7620</xdr:rowOff>
    </xdr:to>
    <xdr:pic>
      <xdr:nvPicPr>
        <xdr:cNvPr id="1061" name="Рисунок 3">
          <a:extLst>
            <a:ext uri="{FF2B5EF4-FFF2-40B4-BE49-F238E27FC236}">
              <a16:creationId xmlns:a16="http://schemas.microsoft.com/office/drawing/2014/main" id="{2DA91F7E-B2FE-4EAC-A35B-9E3527F2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15</xdr:row>
      <xdr:rowOff>0</xdr:rowOff>
    </xdr:from>
    <xdr:to>
      <xdr:col>14</xdr:col>
      <xdr:colOff>784860</xdr:colOff>
      <xdr:row>15</xdr:row>
      <xdr:rowOff>7620</xdr:rowOff>
    </xdr:to>
    <xdr:pic>
      <xdr:nvPicPr>
        <xdr:cNvPr id="1062" name="Рисунок 3">
          <a:extLst>
            <a:ext uri="{FF2B5EF4-FFF2-40B4-BE49-F238E27FC236}">
              <a16:creationId xmlns:a16="http://schemas.microsoft.com/office/drawing/2014/main" id="{FF2662D2-8325-442D-8226-8B8E69D1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15</xdr:row>
      <xdr:rowOff>0</xdr:rowOff>
    </xdr:from>
    <xdr:to>
      <xdr:col>14</xdr:col>
      <xdr:colOff>784860</xdr:colOff>
      <xdr:row>15</xdr:row>
      <xdr:rowOff>7620</xdr:rowOff>
    </xdr:to>
    <xdr:pic>
      <xdr:nvPicPr>
        <xdr:cNvPr id="1063" name="Рисунок 3">
          <a:extLst>
            <a:ext uri="{FF2B5EF4-FFF2-40B4-BE49-F238E27FC236}">
              <a16:creationId xmlns:a16="http://schemas.microsoft.com/office/drawing/2014/main" id="{16C2618F-D64A-4B52-96EE-51552D4E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15</xdr:row>
      <xdr:rowOff>0</xdr:rowOff>
    </xdr:from>
    <xdr:to>
      <xdr:col>14</xdr:col>
      <xdr:colOff>784860</xdr:colOff>
      <xdr:row>15</xdr:row>
      <xdr:rowOff>7620</xdr:rowOff>
    </xdr:to>
    <xdr:pic>
      <xdr:nvPicPr>
        <xdr:cNvPr id="1064" name="Рисунок 3">
          <a:extLst>
            <a:ext uri="{FF2B5EF4-FFF2-40B4-BE49-F238E27FC236}">
              <a16:creationId xmlns:a16="http://schemas.microsoft.com/office/drawing/2014/main" id="{B827ABF6-5B03-42A4-83B9-CFCAD3A0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15</xdr:row>
      <xdr:rowOff>0</xdr:rowOff>
    </xdr:from>
    <xdr:to>
      <xdr:col>14</xdr:col>
      <xdr:colOff>784860</xdr:colOff>
      <xdr:row>15</xdr:row>
      <xdr:rowOff>7620</xdr:rowOff>
    </xdr:to>
    <xdr:pic>
      <xdr:nvPicPr>
        <xdr:cNvPr id="1065" name="Рисунок 3">
          <a:extLst>
            <a:ext uri="{FF2B5EF4-FFF2-40B4-BE49-F238E27FC236}">
              <a16:creationId xmlns:a16="http://schemas.microsoft.com/office/drawing/2014/main" id="{E9F0ED28-5F90-4ECD-94B2-1CBFE777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15</xdr:row>
      <xdr:rowOff>0</xdr:rowOff>
    </xdr:from>
    <xdr:to>
      <xdr:col>14</xdr:col>
      <xdr:colOff>784860</xdr:colOff>
      <xdr:row>15</xdr:row>
      <xdr:rowOff>7620</xdr:rowOff>
    </xdr:to>
    <xdr:pic>
      <xdr:nvPicPr>
        <xdr:cNvPr id="1066" name="Рисунок 3">
          <a:extLst>
            <a:ext uri="{FF2B5EF4-FFF2-40B4-BE49-F238E27FC236}">
              <a16:creationId xmlns:a16="http://schemas.microsoft.com/office/drawing/2014/main" id="{D1766519-8244-4132-81B2-1C5DBCA3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15</xdr:row>
      <xdr:rowOff>0</xdr:rowOff>
    </xdr:from>
    <xdr:to>
      <xdr:col>14</xdr:col>
      <xdr:colOff>784860</xdr:colOff>
      <xdr:row>15</xdr:row>
      <xdr:rowOff>7620</xdr:rowOff>
    </xdr:to>
    <xdr:pic>
      <xdr:nvPicPr>
        <xdr:cNvPr id="1067" name="Рисунок 3">
          <a:extLst>
            <a:ext uri="{FF2B5EF4-FFF2-40B4-BE49-F238E27FC236}">
              <a16:creationId xmlns:a16="http://schemas.microsoft.com/office/drawing/2014/main" id="{BCC15CE3-0E4D-4D65-BEE2-0047876D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15</xdr:row>
      <xdr:rowOff>0</xdr:rowOff>
    </xdr:from>
    <xdr:to>
      <xdr:col>14</xdr:col>
      <xdr:colOff>784860</xdr:colOff>
      <xdr:row>15</xdr:row>
      <xdr:rowOff>7620</xdr:rowOff>
    </xdr:to>
    <xdr:pic>
      <xdr:nvPicPr>
        <xdr:cNvPr id="1068" name="Рисунок 3">
          <a:extLst>
            <a:ext uri="{FF2B5EF4-FFF2-40B4-BE49-F238E27FC236}">
              <a16:creationId xmlns:a16="http://schemas.microsoft.com/office/drawing/2014/main" id="{789E0D69-324B-4D5B-B35F-967E575A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15</xdr:row>
      <xdr:rowOff>0</xdr:rowOff>
    </xdr:from>
    <xdr:to>
      <xdr:col>14</xdr:col>
      <xdr:colOff>784860</xdr:colOff>
      <xdr:row>15</xdr:row>
      <xdr:rowOff>7620</xdr:rowOff>
    </xdr:to>
    <xdr:pic>
      <xdr:nvPicPr>
        <xdr:cNvPr id="1069" name="Рисунок 3">
          <a:extLst>
            <a:ext uri="{FF2B5EF4-FFF2-40B4-BE49-F238E27FC236}">
              <a16:creationId xmlns:a16="http://schemas.microsoft.com/office/drawing/2014/main" id="{3156B18B-FAB8-4481-92F9-DE2113F5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15</xdr:row>
      <xdr:rowOff>0</xdr:rowOff>
    </xdr:from>
    <xdr:to>
      <xdr:col>14</xdr:col>
      <xdr:colOff>784860</xdr:colOff>
      <xdr:row>15</xdr:row>
      <xdr:rowOff>7620</xdr:rowOff>
    </xdr:to>
    <xdr:pic>
      <xdr:nvPicPr>
        <xdr:cNvPr id="1070" name="Рисунок 3">
          <a:extLst>
            <a:ext uri="{FF2B5EF4-FFF2-40B4-BE49-F238E27FC236}">
              <a16:creationId xmlns:a16="http://schemas.microsoft.com/office/drawing/2014/main" id="{4F4922AF-6F9E-4671-B69E-D70351A5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15</xdr:row>
      <xdr:rowOff>0</xdr:rowOff>
    </xdr:from>
    <xdr:to>
      <xdr:col>14</xdr:col>
      <xdr:colOff>784860</xdr:colOff>
      <xdr:row>15</xdr:row>
      <xdr:rowOff>7620</xdr:rowOff>
    </xdr:to>
    <xdr:pic>
      <xdr:nvPicPr>
        <xdr:cNvPr id="1071" name="Рисунок 3">
          <a:extLst>
            <a:ext uri="{FF2B5EF4-FFF2-40B4-BE49-F238E27FC236}">
              <a16:creationId xmlns:a16="http://schemas.microsoft.com/office/drawing/2014/main" id="{CFDBB8D0-5C83-4A67-A6F6-B223532C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15</xdr:row>
      <xdr:rowOff>0</xdr:rowOff>
    </xdr:from>
    <xdr:to>
      <xdr:col>14</xdr:col>
      <xdr:colOff>784860</xdr:colOff>
      <xdr:row>15</xdr:row>
      <xdr:rowOff>7620</xdr:rowOff>
    </xdr:to>
    <xdr:pic>
      <xdr:nvPicPr>
        <xdr:cNvPr id="1072" name="Рисунок 3">
          <a:extLst>
            <a:ext uri="{FF2B5EF4-FFF2-40B4-BE49-F238E27FC236}">
              <a16:creationId xmlns:a16="http://schemas.microsoft.com/office/drawing/2014/main" id="{0818D611-6127-4504-8AFE-4D008363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15</xdr:row>
      <xdr:rowOff>0</xdr:rowOff>
    </xdr:from>
    <xdr:to>
      <xdr:col>14</xdr:col>
      <xdr:colOff>784860</xdr:colOff>
      <xdr:row>15</xdr:row>
      <xdr:rowOff>7620</xdr:rowOff>
    </xdr:to>
    <xdr:pic>
      <xdr:nvPicPr>
        <xdr:cNvPr id="1073" name="Рисунок 3">
          <a:extLst>
            <a:ext uri="{FF2B5EF4-FFF2-40B4-BE49-F238E27FC236}">
              <a16:creationId xmlns:a16="http://schemas.microsoft.com/office/drawing/2014/main" id="{801FB897-5798-4FAD-BFBB-4AC33E35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15</xdr:row>
      <xdr:rowOff>0</xdr:rowOff>
    </xdr:from>
    <xdr:to>
      <xdr:col>14</xdr:col>
      <xdr:colOff>784860</xdr:colOff>
      <xdr:row>15</xdr:row>
      <xdr:rowOff>7620</xdr:rowOff>
    </xdr:to>
    <xdr:pic>
      <xdr:nvPicPr>
        <xdr:cNvPr id="1074" name="Рисунок 3">
          <a:extLst>
            <a:ext uri="{FF2B5EF4-FFF2-40B4-BE49-F238E27FC236}">
              <a16:creationId xmlns:a16="http://schemas.microsoft.com/office/drawing/2014/main" id="{B6E06164-02E9-470F-AA50-498CB4A7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15</xdr:row>
      <xdr:rowOff>0</xdr:rowOff>
    </xdr:from>
    <xdr:to>
      <xdr:col>14</xdr:col>
      <xdr:colOff>784860</xdr:colOff>
      <xdr:row>15</xdr:row>
      <xdr:rowOff>7620</xdr:rowOff>
    </xdr:to>
    <xdr:pic>
      <xdr:nvPicPr>
        <xdr:cNvPr id="1075" name="Рисунок 3">
          <a:extLst>
            <a:ext uri="{FF2B5EF4-FFF2-40B4-BE49-F238E27FC236}">
              <a16:creationId xmlns:a16="http://schemas.microsoft.com/office/drawing/2014/main" id="{F73C9528-58A5-43FA-9411-1B5B53DE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15</xdr:row>
      <xdr:rowOff>0</xdr:rowOff>
    </xdr:from>
    <xdr:to>
      <xdr:col>14</xdr:col>
      <xdr:colOff>784860</xdr:colOff>
      <xdr:row>15</xdr:row>
      <xdr:rowOff>7620</xdr:rowOff>
    </xdr:to>
    <xdr:pic>
      <xdr:nvPicPr>
        <xdr:cNvPr id="1076" name="Рисунок 3">
          <a:extLst>
            <a:ext uri="{FF2B5EF4-FFF2-40B4-BE49-F238E27FC236}">
              <a16:creationId xmlns:a16="http://schemas.microsoft.com/office/drawing/2014/main" id="{1225FE1C-D1CF-443E-BBC3-79AF5388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15</xdr:row>
      <xdr:rowOff>0</xdr:rowOff>
    </xdr:from>
    <xdr:to>
      <xdr:col>14</xdr:col>
      <xdr:colOff>784860</xdr:colOff>
      <xdr:row>15</xdr:row>
      <xdr:rowOff>7620</xdr:rowOff>
    </xdr:to>
    <xdr:pic>
      <xdr:nvPicPr>
        <xdr:cNvPr id="1077" name="Рисунок 3">
          <a:extLst>
            <a:ext uri="{FF2B5EF4-FFF2-40B4-BE49-F238E27FC236}">
              <a16:creationId xmlns:a16="http://schemas.microsoft.com/office/drawing/2014/main" id="{B855C20E-D9E3-44AC-AFFA-56615AD4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15</xdr:row>
      <xdr:rowOff>0</xdr:rowOff>
    </xdr:from>
    <xdr:to>
      <xdr:col>14</xdr:col>
      <xdr:colOff>784860</xdr:colOff>
      <xdr:row>15</xdr:row>
      <xdr:rowOff>0</xdr:rowOff>
    </xdr:to>
    <xdr:pic>
      <xdr:nvPicPr>
        <xdr:cNvPr id="1078" name="Рисунок 3">
          <a:extLst>
            <a:ext uri="{FF2B5EF4-FFF2-40B4-BE49-F238E27FC236}">
              <a16:creationId xmlns:a16="http://schemas.microsoft.com/office/drawing/2014/main" id="{519B3C04-FB6F-417B-B4A1-E93B90B9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6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E10" sqref="E10:E12"/>
    </sheetView>
  </sheetViews>
  <sheetFormatPr defaultColWidth="9.140625" defaultRowHeight="15.75"/>
  <cols>
    <col min="1" max="1" width="5.28515625" style="1" customWidth="1"/>
    <col min="2" max="2" width="18" style="1" hidden="1" customWidth="1"/>
    <col min="3" max="3" width="18" style="1" customWidth="1"/>
    <col min="4" max="4" width="25.7109375" style="1" customWidth="1"/>
    <col min="5" max="5" width="10.42578125" style="4" customWidth="1"/>
    <col min="6" max="6" width="12.28515625" style="1" customWidth="1"/>
    <col min="7" max="9" width="19.7109375" style="3" customWidth="1"/>
    <col min="10" max="11" width="16.5703125" style="3" customWidth="1"/>
    <col min="12" max="12" width="14.140625" style="7" customWidth="1"/>
    <col min="13" max="13" width="18.85546875" style="3" customWidth="1"/>
    <col min="14" max="14" width="15" style="3" customWidth="1"/>
    <col min="15" max="15" width="19.85546875" style="1" customWidth="1"/>
    <col min="16" max="16" width="22" style="1" customWidth="1"/>
    <col min="17" max="17" width="20.5703125" style="1" customWidth="1"/>
    <col min="18" max="18" width="27.42578125" style="1" customWidth="1"/>
    <col min="19" max="16384" width="9.140625" style="1"/>
  </cols>
  <sheetData>
    <row r="1" spans="1:18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8">
      <c r="A2" s="46" t="s">
        <v>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8" s="6" customFormat="1" ht="41.25" customHeight="1">
      <c r="A3" s="49" t="s">
        <v>6</v>
      </c>
      <c r="B3" s="49"/>
      <c r="C3" s="28"/>
      <c r="D3" s="49" t="s">
        <v>26</v>
      </c>
      <c r="E3" s="49" t="s">
        <v>10</v>
      </c>
      <c r="F3" s="49" t="s">
        <v>11</v>
      </c>
      <c r="G3" s="50" t="s">
        <v>20</v>
      </c>
      <c r="H3" s="50"/>
      <c r="I3" s="50"/>
      <c r="J3" s="50" t="s">
        <v>21</v>
      </c>
      <c r="K3" s="50" t="s">
        <v>22</v>
      </c>
      <c r="L3" s="52" t="s">
        <v>9</v>
      </c>
      <c r="M3" s="50" t="s">
        <v>23</v>
      </c>
      <c r="N3" s="50" t="s">
        <v>12</v>
      </c>
      <c r="O3" s="47" t="s">
        <v>13</v>
      </c>
      <c r="P3" s="47" t="s">
        <v>8</v>
      </c>
      <c r="Q3" s="47" t="s">
        <v>19</v>
      </c>
      <c r="R3" s="54" t="s">
        <v>14</v>
      </c>
    </row>
    <row r="4" spans="1:18" s="6" customFormat="1" ht="15">
      <c r="A4" s="49"/>
      <c r="B4" s="49"/>
      <c r="C4" s="28"/>
      <c r="D4" s="49"/>
      <c r="E4" s="49"/>
      <c r="F4" s="49"/>
      <c r="G4" s="8" t="s">
        <v>28</v>
      </c>
      <c r="H4" s="8" t="s">
        <v>29</v>
      </c>
      <c r="I4" s="8" t="s">
        <v>30</v>
      </c>
      <c r="J4" s="51"/>
      <c r="K4" s="51"/>
      <c r="L4" s="53"/>
      <c r="M4" s="51" t="s">
        <v>15</v>
      </c>
      <c r="N4" s="51" t="s">
        <v>16</v>
      </c>
      <c r="O4" s="48" t="s">
        <v>17</v>
      </c>
      <c r="P4" s="48" t="s">
        <v>8</v>
      </c>
      <c r="Q4" s="47"/>
      <c r="R4" s="55"/>
    </row>
    <row r="5" spans="1:18" s="24" customFormat="1" ht="76.5">
      <c r="A5" s="26">
        <v>1</v>
      </c>
      <c r="B5" s="27"/>
      <c r="C5" s="42" t="s">
        <v>32</v>
      </c>
      <c r="D5" s="42" t="s">
        <v>33</v>
      </c>
      <c r="E5" s="21" t="s">
        <v>31</v>
      </c>
      <c r="F5" s="44">
        <v>1</v>
      </c>
      <c r="G5" s="22">
        <v>43160</v>
      </c>
      <c r="H5" s="22">
        <v>43500</v>
      </c>
      <c r="I5" s="22">
        <v>43900</v>
      </c>
      <c r="J5" s="13">
        <f t="shared" ref="J5:J12" si="0">MIN(G5:I5)</f>
        <v>43160</v>
      </c>
      <c r="K5" s="13">
        <f t="shared" ref="K5:K12" si="1">J5*(1+L5)</f>
        <v>43160</v>
      </c>
      <c r="L5" s="23">
        <v>0</v>
      </c>
      <c r="M5" s="25">
        <f t="shared" ref="M5:M12" si="2">AVERAGE(G5:I5)*(1+L5)</f>
        <v>43520</v>
      </c>
      <c r="N5" s="25">
        <f t="shared" ref="N5:N12" si="3">STDEV(G5:I5)</f>
        <v>370.4051835490427</v>
      </c>
      <c r="O5" s="9">
        <f t="shared" ref="O5:O12" si="4">N5/M5</f>
        <v>8.5111485190496952E-3</v>
      </c>
      <c r="P5" s="10">
        <f t="shared" ref="P5:P12" si="5">MIN(G5,H5,I5)</f>
        <v>43160</v>
      </c>
      <c r="Q5" s="22">
        <f>P5</f>
        <v>43160</v>
      </c>
      <c r="R5" s="22">
        <f>Q5*F5</f>
        <v>43160</v>
      </c>
    </row>
    <row r="6" spans="1:18" s="24" customFormat="1" ht="76.5">
      <c r="A6" s="33">
        <v>2</v>
      </c>
      <c r="B6" s="27"/>
      <c r="C6" s="42" t="s">
        <v>32</v>
      </c>
      <c r="D6" s="42" t="s">
        <v>34</v>
      </c>
      <c r="E6" s="21" t="s">
        <v>31</v>
      </c>
      <c r="F6" s="43">
        <v>20</v>
      </c>
      <c r="G6" s="22">
        <v>1840</v>
      </c>
      <c r="H6" s="22">
        <v>1850</v>
      </c>
      <c r="I6" s="22">
        <v>1910</v>
      </c>
      <c r="J6" s="13">
        <f t="shared" si="0"/>
        <v>1840</v>
      </c>
      <c r="K6" s="13">
        <f t="shared" si="1"/>
        <v>1840</v>
      </c>
      <c r="L6" s="23">
        <v>0</v>
      </c>
      <c r="M6" s="25">
        <f t="shared" si="2"/>
        <v>1866.6666666666667</v>
      </c>
      <c r="N6" s="25">
        <f t="shared" si="3"/>
        <v>37.859388972001824</v>
      </c>
      <c r="O6" s="9">
        <f t="shared" si="4"/>
        <v>2.0281815520715261E-2</v>
      </c>
      <c r="P6" s="10">
        <f t="shared" si="5"/>
        <v>1840</v>
      </c>
      <c r="Q6" s="22">
        <f t="shared" ref="Q6:Q12" si="6">P6</f>
        <v>1840</v>
      </c>
      <c r="R6" s="22">
        <f t="shared" ref="R6:R12" si="7">Q6*F6</f>
        <v>36800</v>
      </c>
    </row>
    <row r="7" spans="1:18" s="24" customFormat="1" ht="76.5">
      <c r="A7" s="33">
        <v>3</v>
      </c>
      <c r="B7" s="34"/>
      <c r="C7" s="42" t="s">
        <v>32</v>
      </c>
      <c r="D7" s="42" t="s">
        <v>35</v>
      </c>
      <c r="E7" s="21" t="s">
        <v>31</v>
      </c>
      <c r="F7" s="44">
        <v>20</v>
      </c>
      <c r="G7" s="22">
        <v>2020</v>
      </c>
      <c r="H7" s="22">
        <v>2050</v>
      </c>
      <c r="I7" s="22">
        <v>2100</v>
      </c>
      <c r="J7" s="13">
        <f t="shared" si="0"/>
        <v>2020</v>
      </c>
      <c r="K7" s="13">
        <f t="shared" si="1"/>
        <v>2020</v>
      </c>
      <c r="L7" s="23">
        <v>0</v>
      </c>
      <c r="M7" s="35">
        <f t="shared" si="2"/>
        <v>2056.6666666666665</v>
      </c>
      <c r="N7" s="35">
        <f t="shared" si="3"/>
        <v>40.414518843273804</v>
      </c>
      <c r="O7" s="9">
        <f t="shared" si="4"/>
        <v>1.9650495385708497E-2</v>
      </c>
      <c r="P7" s="10">
        <f t="shared" si="5"/>
        <v>2020</v>
      </c>
      <c r="Q7" s="22">
        <f t="shared" si="6"/>
        <v>2020</v>
      </c>
      <c r="R7" s="22">
        <f t="shared" si="7"/>
        <v>40400</v>
      </c>
    </row>
    <row r="8" spans="1:18" s="24" customFormat="1" ht="63.75">
      <c r="A8" s="33">
        <v>4</v>
      </c>
      <c r="B8" s="34"/>
      <c r="C8" s="42" t="s">
        <v>32</v>
      </c>
      <c r="D8" s="42" t="s">
        <v>36</v>
      </c>
      <c r="E8" s="21" t="s">
        <v>31</v>
      </c>
      <c r="F8" s="43">
        <v>30</v>
      </c>
      <c r="G8" s="22">
        <v>4320</v>
      </c>
      <c r="H8" s="22">
        <v>4350</v>
      </c>
      <c r="I8" s="22">
        <v>4500</v>
      </c>
      <c r="J8" s="13">
        <f t="shared" si="0"/>
        <v>4320</v>
      </c>
      <c r="K8" s="13">
        <f t="shared" si="1"/>
        <v>4320</v>
      </c>
      <c r="L8" s="23">
        <v>0</v>
      </c>
      <c r="M8" s="35">
        <f t="shared" si="2"/>
        <v>4390</v>
      </c>
      <c r="N8" s="35">
        <f t="shared" si="3"/>
        <v>96.436507609929549</v>
      </c>
      <c r="O8" s="9">
        <f t="shared" si="4"/>
        <v>2.1967313806362083E-2</v>
      </c>
      <c r="P8" s="10">
        <f t="shared" si="5"/>
        <v>4320</v>
      </c>
      <c r="Q8" s="22">
        <f t="shared" si="6"/>
        <v>4320</v>
      </c>
      <c r="R8" s="22">
        <f t="shared" si="7"/>
        <v>129600</v>
      </c>
    </row>
    <row r="9" spans="1:18" s="24" customFormat="1" ht="89.25">
      <c r="A9" s="38">
        <v>5</v>
      </c>
      <c r="B9" s="37"/>
      <c r="C9" s="42" t="s">
        <v>32</v>
      </c>
      <c r="D9" s="42" t="s">
        <v>37</v>
      </c>
      <c r="E9" s="21" t="s">
        <v>31</v>
      </c>
      <c r="F9" s="43">
        <v>100</v>
      </c>
      <c r="G9" s="22">
        <v>880</v>
      </c>
      <c r="H9" s="22">
        <v>890</v>
      </c>
      <c r="I9" s="22">
        <v>910</v>
      </c>
      <c r="J9" s="13">
        <f t="shared" si="0"/>
        <v>880</v>
      </c>
      <c r="K9" s="13">
        <f t="shared" si="1"/>
        <v>880</v>
      </c>
      <c r="L9" s="23">
        <v>0</v>
      </c>
      <c r="M9" s="36">
        <f t="shared" si="2"/>
        <v>893.33333333333337</v>
      </c>
      <c r="N9" s="36">
        <f t="shared" si="3"/>
        <v>15.275252316519467</v>
      </c>
      <c r="O9" s="9">
        <f t="shared" si="4"/>
        <v>1.7099163040879998E-2</v>
      </c>
      <c r="P9" s="10">
        <f t="shared" si="5"/>
        <v>880</v>
      </c>
      <c r="Q9" s="22">
        <f t="shared" si="6"/>
        <v>880</v>
      </c>
      <c r="R9" s="22">
        <f t="shared" si="7"/>
        <v>88000</v>
      </c>
    </row>
    <row r="10" spans="1:18" s="24" customFormat="1" ht="89.25">
      <c r="A10" s="38">
        <v>6</v>
      </c>
      <c r="B10" s="37"/>
      <c r="C10" s="42" t="s">
        <v>32</v>
      </c>
      <c r="D10" s="42" t="s">
        <v>38</v>
      </c>
      <c r="E10" s="21" t="s">
        <v>31</v>
      </c>
      <c r="F10" s="43">
        <v>20</v>
      </c>
      <c r="G10" s="22">
        <v>2180</v>
      </c>
      <c r="H10" s="22">
        <v>2190</v>
      </c>
      <c r="I10" s="22">
        <v>2200</v>
      </c>
      <c r="J10" s="13">
        <f t="shared" si="0"/>
        <v>2180</v>
      </c>
      <c r="K10" s="13">
        <f t="shared" si="1"/>
        <v>2180</v>
      </c>
      <c r="L10" s="23">
        <v>0</v>
      </c>
      <c r="M10" s="36">
        <f t="shared" si="2"/>
        <v>2190</v>
      </c>
      <c r="N10" s="36">
        <f t="shared" si="3"/>
        <v>10</v>
      </c>
      <c r="O10" s="9">
        <f t="shared" si="4"/>
        <v>4.5662100456621002E-3</v>
      </c>
      <c r="P10" s="10">
        <f t="shared" si="5"/>
        <v>2180</v>
      </c>
      <c r="Q10" s="22">
        <f t="shared" si="6"/>
        <v>2180</v>
      </c>
      <c r="R10" s="22">
        <f t="shared" si="7"/>
        <v>43600</v>
      </c>
    </row>
    <row r="11" spans="1:18" s="24" customFormat="1" ht="89.25">
      <c r="A11" s="39">
        <v>7</v>
      </c>
      <c r="B11" s="40"/>
      <c r="C11" s="42" t="s">
        <v>32</v>
      </c>
      <c r="D11" s="42" t="s">
        <v>39</v>
      </c>
      <c r="E11" s="21" t="s">
        <v>31</v>
      </c>
      <c r="F11" s="43">
        <v>20</v>
      </c>
      <c r="G11" s="22">
        <v>2060</v>
      </c>
      <c r="H11" s="22">
        <v>2090</v>
      </c>
      <c r="I11" s="22">
        <v>2100</v>
      </c>
      <c r="J11" s="13">
        <f t="shared" si="0"/>
        <v>2060</v>
      </c>
      <c r="K11" s="13">
        <f t="shared" si="1"/>
        <v>2060</v>
      </c>
      <c r="L11" s="23">
        <v>0</v>
      </c>
      <c r="M11" s="41">
        <f t="shared" si="2"/>
        <v>2083.3333333333335</v>
      </c>
      <c r="N11" s="41">
        <f t="shared" si="3"/>
        <v>20.816659994661325</v>
      </c>
      <c r="O11" s="9">
        <f t="shared" si="4"/>
        <v>9.991996797437435E-3</v>
      </c>
      <c r="P11" s="10">
        <f t="shared" si="5"/>
        <v>2060</v>
      </c>
      <c r="Q11" s="22">
        <f t="shared" si="6"/>
        <v>2060</v>
      </c>
      <c r="R11" s="22">
        <f t="shared" si="7"/>
        <v>41200</v>
      </c>
    </row>
    <row r="12" spans="1:18" s="24" customFormat="1" ht="89.25">
      <c r="A12" s="39">
        <v>8</v>
      </c>
      <c r="B12" s="40"/>
      <c r="C12" s="42" t="s">
        <v>32</v>
      </c>
      <c r="D12" s="42" t="s">
        <v>40</v>
      </c>
      <c r="E12" s="21" t="s">
        <v>31</v>
      </c>
      <c r="F12" s="43">
        <v>20</v>
      </c>
      <c r="G12" s="22">
        <v>2120</v>
      </c>
      <c r="H12" s="22">
        <v>2150</v>
      </c>
      <c r="I12" s="22">
        <v>2200</v>
      </c>
      <c r="J12" s="13">
        <f t="shared" si="0"/>
        <v>2120</v>
      </c>
      <c r="K12" s="13">
        <f t="shared" si="1"/>
        <v>2120</v>
      </c>
      <c r="L12" s="23">
        <v>0</v>
      </c>
      <c r="M12" s="41">
        <f t="shared" si="2"/>
        <v>2156.6666666666665</v>
      </c>
      <c r="N12" s="41">
        <f t="shared" si="3"/>
        <v>40.414518843273804</v>
      </c>
      <c r="O12" s="9">
        <f t="shared" si="4"/>
        <v>1.8739344131347979E-2</v>
      </c>
      <c r="P12" s="10">
        <f t="shared" si="5"/>
        <v>2120</v>
      </c>
      <c r="Q12" s="22">
        <f t="shared" si="6"/>
        <v>2120</v>
      </c>
      <c r="R12" s="22">
        <f t="shared" si="7"/>
        <v>42400</v>
      </c>
    </row>
    <row r="13" spans="1:18" s="24" customFormat="1" ht="89.25">
      <c r="A13" s="39">
        <v>9</v>
      </c>
      <c r="B13" s="32"/>
      <c r="C13" s="42" t="s">
        <v>32</v>
      </c>
      <c r="D13" s="42" t="s">
        <v>41</v>
      </c>
      <c r="E13" s="21" t="s">
        <v>31</v>
      </c>
      <c r="F13" s="43">
        <v>20</v>
      </c>
      <c r="G13" s="22">
        <v>2240</v>
      </c>
      <c r="H13" s="22">
        <v>2260</v>
      </c>
      <c r="I13" s="22">
        <v>2500</v>
      </c>
      <c r="J13" s="13">
        <f t="shared" ref="J13:J14" si="8">MIN(G13:I13)</f>
        <v>2240</v>
      </c>
      <c r="K13" s="13">
        <f t="shared" ref="K13:K14" si="9">J13*(1+L13)</f>
        <v>2240</v>
      </c>
      <c r="L13" s="23">
        <v>0</v>
      </c>
      <c r="M13" s="31">
        <f t="shared" ref="M13:M14" si="10">AVERAGE(G13:I13)*(1+L13)</f>
        <v>2333.3333333333335</v>
      </c>
      <c r="N13" s="31">
        <f t="shared" ref="N13:N14" si="11">STDEV(G13:I13)</f>
        <v>144.68356276140469</v>
      </c>
      <c r="O13" s="9">
        <f t="shared" ref="O13:O14" si="12">N13/M13</f>
        <v>6.2007241183459148E-2</v>
      </c>
      <c r="P13" s="10">
        <f t="shared" ref="P13:P14" si="13">MIN(G13,H13,I13)</f>
        <v>2240</v>
      </c>
      <c r="Q13" s="22">
        <f t="shared" ref="Q13:Q14" si="14">P13</f>
        <v>2240</v>
      </c>
      <c r="R13" s="22">
        <f t="shared" ref="R13:R14" si="15">Q13*F13</f>
        <v>44800</v>
      </c>
    </row>
    <row r="14" spans="1:18" s="24" customFormat="1" ht="89.25">
      <c r="A14" s="39">
        <v>10</v>
      </c>
      <c r="B14" s="32"/>
      <c r="C14" s="42" t="s">
        <v>32</v>
      </c>
      <c r="D14" s="42" t="s">
        <v>42</v>
      </c>
      <c r="E14" s="21" t="s">
        <v>31</v>
      </c>
      <c r="F14" s="43">
        <v>5</v>
      </c>
      <c r="G14" s="22">
        <v>7200</v>
      </c>
      <c r="H14" s="22">
        <v>7300</v>
      </c>
      <c r="I14" s="22">
        <v>7400</v>
      </c>
      <c r="J14" s="13">
        <f t="shared" si="8"/>
        <v>7200</v>
      </c>
      <c r="K14" s="13">
        <f t="shared" si="9"/>
        <v>7200</v>
      </c>
      <c r="L14" s="23">
        <v>0</v>
      </c>
      <c r="M14" s="31">
        <f t="shared" si="10"/>
        <v>7300</v>
      </c>
      <c r="N14" s="31">
        <f t="shared" si="11"/>
        <v>100</v>
      </c>
      <c r="O14" s="9">
        <f t="shared" si="12"/>
        <v>1.3698630136986301E-2</v>
      </c>
      <c r="P14" s="10">
        <f t="shared" si="13"/>
        <v>7200</v>
      </c>
      <c r="Q14" s="22">
        <f t="shared" si="14"/>
        <v>7200</v>
      </c>
      <c r="R14" s="22">
        <f t="shared" si="15"/>
        <v>36000</v>
      </c>
    </row>
    <row r="15" spans="1:18" s="6" customFormat="1" ht="15">
      <c r="A15" s="14"/>
      <c r="B15" s="14"/>
      <c r="C15" s="14"/>
      <c r="D15" s="14"/>
      <c r="E15" s="14"/>
      <c r="F15" s="15" t="s">
        <v>18</v>
      </c>
      <c r="G15" s="18"/>
      <c r="H15" s="18"/>
      <c r="I15" s="18"/>
      <c r="J15" s="19"/>
      <c r="K15" s="19"/>
      <c r="L15" s="17"/>
      <c r="M15" s="16"/>
      <c r="N15" s="56" t="s">
        <v>24</v>
      </c>
      <c r="O15" s="56"/>
      <c r="P15" s="56"/>
      <c r="Q15" s="56"/>
      <c r="R15" s="20">
        <f>SUM(R5:R14)</f>
        <v>545960</v>
      </c>
    </row>
    <row r="16" spans="1:18" ht="37.5" customHeight="1">
      <c r="A16" s="59" t="s">
        <v>43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11"/>
      <c r="Q16" s="11"/>
      <c r="R16" s="12"/>
    </row>
    <row r="17" spans="1:17" ht="82.5" customHeight="1">
      <c r="A17" s="58" t="s">
        <v>25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11"/>
      <c r="Q17" s="11"/>
    </row>
    <row r="18" spans="1:17" ht="48" customHeight="1">
      <c r="A18" s="60" t="s">
        <v>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</row>
    <row r="19" spans="1:17" ht="31.5">
      <c r="D19" s="1" t="s">
        <v>2</v>
      </c>
      <c r="E19" s="4" t="s">
        <v>1</v>
      </c>
      <c r="F19" s="57" t="s">
        <v>3</v>
      </c>
      <c r="G19" s="57"/>
    </row>
    <row r="20" spans="1:17">
      <c r="E20" s="4" t="s">
        <v>4</v>
      </c>
      <c r="F20" s="57" t="s">
        <v>5</v>
      </c>
      <c r="G20" s="57"/>
    </row>
    <row r="21" spans="1:17">
      <c r="J21" s="1"/>
      <c r="K21" s="1"/>
      <c r="L21" s="1"/>
      <c r="M21" s="1"/>
    </row>
    <row r="23" spans="1:17">
      <c r="A23" s="63"/>
      <c r="B23" s="63"/>
      <c r="C23" s="30"/>
      <c r="D23" s="61"/>
      <c r="E23" s="61"/>
      <c r="F23" s="61"/>
    </row>
    <row r="24" spans="1:17">
      <c r="A24" s="2"/>
      <c r="B24" s="2"/>
      <c r="C24" s="2"/>
      <c r="D24" s="2"/>
      <c r="E24" s="5"/>
    </row>
    <row r="25" spans="1:17">
      <c r="A25" s="57"/>
      <c r="B25" s="57"/>
      <c r="C25" s="29"/>
      <c r="D25" s="62"/>
      <c r="E25" s="62"/>
      <c r="F25" s="62"/>
      <c r="G25" s="62"/>
    </row>
    <row r="26" spans="1:17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</row>
  </sheetData>
  <sheetProtection selectLockedCells="1" selectUnlockedCells="1"/>
  <mergeCells count="28">
    <mergeCell ref="A25:B25"/>
    <mergeCell ref="A17:O17"/>
    <mergeCell ref="M3:M4"/>
    <mergeCell ref="N3:N4"/>
    <mergeCell ref="A26:O26"/>
    <mergeCell ref="A16:O16"/>
    <mergeCell ref="A18:O18"/>
    <mergeCell ref="D23:F23"/>
    <mergeCell ref="D25:G25"/>
    <mergeCell ref="F19:G19"/>
    <mergeCell ref="A23:B23"/>
    <mergeCell ref="E3:E4"/>
    <mergeCell ref="F3:F4"/>
    <mergeCell ref="G3:I3"/>
    <mergeCell ref="J3:J4"/>
    <mergeCell ref="Q3:Q4"/>
    <mergeCell ref="P3:P4"/>
    <mergeCell ref="R3:R4"/>
    <mergeCell ref="N15:Q15"/>
    <mergeCell ref="F20:G20"/>
    <mergeCell ref="A1:O1"/>
    <mergeCell ref="A2:O2"/>
    <mergeCell ref="O3:O4"/>
    <mergeCell ref="A3:A4"/>
    <mergeCell ref="B3:B4"/>
    <mergeCell ref="D3:D4"/>
    <mergeCell ref="K3:K4"/>
    <mergeCell ref="L3:L4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45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2026-08-27T07:12:12Z</dcterms:modified>
</cp:coreProperties>
</file>