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НМЦК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<sst xmlns="http://schemas.openxmlformats.org/spreadsheetml/2006/main" count="58" uniqueCount="38">
  <si>
    <t xml:space="preserve">Обоснование начальной (максимальной) цены контракта</t>
  </si>
  <si>
    <t xml:space="preserve">Предмет контракта:  Поставка горюче-смазочных материалов</t>
  </si>
  <si>
    <r>
      <rPr>
        <b val="true"/>
        <sz val="12"/>
        <color rgb="FF000000"/>
        <rFont val="Times New Roman"/>
        <family val="1"/>
        <charset val="204"/>
      </rPr>
      <t xml:space="preserve">Используемый метод определения Н(М)ЦК:</t>
    </r>
    <r>
      <rPr>
        <sz val="12"/>
        <color rgb="FF000000"/>
        <rFont val="Times New Roman"/>
        <family val="1"/>
        <charset val="204"/>
      </rPr>
      <t xml:space="preserve"> </t>
    </r>
    <r>
      <rPr>
        <b val="true"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</si>
  <si>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 xml:space="preserve">№</t>
  </si>
  <si>
    <t xml:space="preserve">Наименование объекта закупки</t>
  </si>
  <si>
    <t xml:space="preserve">Основные характеристики объекта закупки</t>
  </si>
  <si>
    <t xml:space="preserve">Ед. изм</t>
  </si>
  <si>
    <t xml:space="preserve">Кол-во</t>
  </si>
  <si>
    <t xml:space="preserve">Коммерческие предложения, данные реестра контрактов (руб./ед.изм.)</t>
  </si>
  <si>
    <t xml:space="preserve">Однородность совокупности значений выявленных цен, используемых в расчете Н(М)ЦК</t>
  </si>
  <si>
    <t xml:space="preserve">Устанновленая цена за единицу измерения, руб.</t>
  </si>
  <si>
    <t xml:space="preserve">Установленная Н(М)ЦК, руб.</t>
  </si>
  <si>
    <t xml:space="preserve">Коммерческое предложение Поставщик №1</t>
  </si>
  <si>
    <t xml:space="preserve">Коммерческое предложение Поставщик №2</t>
  </si>
  <si>
    <t xml:space="preserve">Коммерческое предложение Поставщик №3</t>
  </si>
  <si>
    <t xml:space="preserve">Коммерческое предложение Поставщик №4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</si>
  <si>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</si>
  <si>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</si>
  <si>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</si>
  <si>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        (не должен превышать 33%)</t>
    </r>
  </si>
  <si>
    <t xml:space="preserve">Масло трансмиссионное</t>
  </si>
  <si>
    <t xml:space="preserve"> В соответствии с техническим заданием</t>
  </si>
  <si>
    <t xml:space="preserve">литр</t>
  </si>
  <si>
    <t xml:space="preserve">-</t>
  </si>
  <si>
    <r>
      <rPr>
        <sz val="11"/>
        <color rgb="FF000000"/>
        <rFont val="Times New Roman"/>
        <family val="1"/>
        <charset val="204"/>
      </rPr>
      <t xml:space="preserve">Масло моторное минеральное </t>
    </r>
    <r>
      <rPr>
        <sz val="11"/>
        <rFont val="Times New Roman"/>
        <family val="1"/>
        <charset val="128"/>
      </rPr>
      <t xml:space="preserve">Yamalube
</t>
    </r>
    <r>
      <rPr>
        <sz val="10"/>
        <color rgb="FF000000"/>
        <rFont val="Times New Roman"/>
        <family val="1"/>
        <charset val="204"/>
      </rPr>
      <t xml:space="preserve">или эквивалент</t>
    </r>
  </si>
  <si>
    <t xml:space="preserve">шт</t>
  </si>
  <si>
    <t xml:space="preserve">Смазка WD-40 или эквивалент</t>
  </si>
  <si>
    <t xml:space="preserve">Смазка Литол-24 </t>
  </si>
  <si>
    <t xml:space="preserve">Паста притирочная для клапанов в двигателях «2 в 1»</t>
  </si>
  <si>
    <t xml:space="preserve">Техническое моющее средство Ника-4 (или эквивалент)</t>
  </si>
  <si>
    <t xml:space="preserve">Смазочно-охлаждающая жидкость для металлообрабатывающих станков</t>
  </si>
  <si>
    <t xml:space="preserve">Электролит для кислотных аккумуляторов </t>
  </si>
  <si>
    <t xml:space="preserve">Всего</t>
  </si>
  <si>
    <t xml:space="preserve"> редуктора конечной передачи сдвоенного (Белкард)</t>
  </si>
  <si>
    <t xml:space="preserve">Начальная (максимальная) цена контракта установлена на основании минимального ценового предложения.</t>
  </si>
  <si>
    <t xml:space="preserve">Начальная (максимальная) цена контракта принята в сумме </t>
  </si>
  <si>
    <t xml:space="preserve">(Сто двадцать три тысячи пятьдесят) руб. 00 коп.</t>
  </si>
  <si>
    <t xml:space="preserve">Дата подготовки обоснования НМЦК: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</si>
</sst>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#,##0.00"/>
    <numFmt numFmtId="167" formatCode="#,##0"/>
    <numFmt numFmtId="168" formatCode="dd/mm/yyyy"/>
  </numFmts>
  <fonts count="1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128"/>
    </font>
    <font>
      <sz val="10"/>
      <color rgb="FF000000"/>
      <name val="Times New Roman"/>
      <family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12</xdr:col>
      <xdr:colOff>21960</xdr:colOff>
      <xdr:row>5</xdr:row>
      <xdr:rowOff>952560</xdr:rowOff>
    </xdr:from>
    <xdr:to>
      <xdr:col>12</xdr:col>
      <xdr:colOff>1113480</xdr:colOff>
      <xdr:row>5</xdr:row>
      <xdr:rowOff>1296720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590920" y="3414960"/>
          <a:ext cx="1091520" cy="34416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11</xdr:col>
      <xdr:colOff>19440</xdr:colOff>
      <xdr:row>5</xdr:row>
      <xdr:rowOff>923760</xdr:rowOff>
    </xdr:from>
    <xdr:to>
      <xdr:col>11</xdr:col>
      <xdr:colOff>1011240</xdr:colOff>
      <xdr:row>5</xdr:row>
      <xdr:rowOff>1353600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10500480" y="3386160"/>
          <a:ext cx="991800" cy="42984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23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85" zoomScalePageLayoutView="100" workbookViewId="0">
      <selection pane="topLeft" activeCell="A3" activeCellId="0" sqref="A3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3.14"/>
    <col collapsed="false" customWidth="true" hidden="false" outlineLevel="0" max="2" min="2" style="1" width="23.28"/>
    <col collapsed="false" customWidth="true" hidden="false" outlineLevel="0" max="3" min="3" style="1" width="20.3"/>
    <col collapsed="false" customWidth="true" hidden="false" outlineLevel="0" max="4" min="4" style="1" width="8.71"/>
    <col collapsed="false" customWidth="true" hidden="false" outlineLevel="0" max="5" min="5" style="1" width="8.41"/>
    <col collapsed="false" customWidth="true" hidden="false" outlineLevel="0" max="6" min="6" style="1" width="14.69"/>
    <col collapsed="false" customWidth="true" hidden="false" outlineLevel="0" max="7" min="7" style="1" width="16"/>
    <col collapsed="false" customWidth="true" hidden="false" outlineLevel="0" max="8" min="8" style="1" width="17"/>
    <col collapsed="false" customWidth="true" hidden="false" outlineLevel="0" max="9" min="9" style="1" width="14.86"/>
    <col collapsed="false" customWidth="true" hidden="false" outlineLevel="0" max="10" min="10" style="1" width="6.15"/>
    <col collapsed="false" customWidth="true" hidden="false" outlineLevel="0" max="11" min="11" style="1" width="16"/>
    <col collapsed="false" customWidth="true" hidden="false" outlineLevel="0" max="12" min="12" style="1" width="15.42"/>
    <col collapsed="false" customWidth="true" hidden="false" outlineLevel="0" max="13" min="13" style="1" width="15.87"/>
    <col collapsed="false" customWidth="true" hidden="false" outlineLevel="0" max="14" min="14" style="1" width="14.28"/>
    <col collapsed="false" customWidth="true" hidden="false" outlineLevel="0" max="15" min="15" style="1" width="15.15"/>
    <col collapsed="false" customWidth="false" hidden="false" outlineLevel="0" max="1024" min="16" style="1" width="9.13"/>
  </cols>
  <sheetData>
    <row r="1" customFormat="false" ht="24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29.2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67.15" hidden="false" customHeight="true" outlineLevel="0" collapsed="false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customFormat="false" ht="42.75" hidden="false" customHeight="true" outlineLevel="0" collapsed="false">
      <c r="A5" s="6" t="s">
        <v>3</v>
      </c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/>
      <c r="H5" s="7"/>
      <c r="I5" s="7"/>
      <c r="J5" s="7"/>
      <c r="K5" s="8" t="s">
        <v>9</v>
      </c>
      <c r="L5" s="8"/>
      <c r="M5" s="8"/>
      <c r="N5" s="9" t="s">
        <v>10</v>
      </c>
      <c r="O5" s="7" t="s">
        <v>11</v>
      </c>
    </row>
    <row r="6" customFormat="false" ht="113.25" hidden="false" customHeight="true" outlineLevel="0" collapsed="false">
      <c r="A6" s="6"/>
      <c r="B6" s="6"/>
      <c r="C6" s="7"/>
      <c r="D6" s="7"/>
      <c r="E6" s="7"/>
      <c r="F6" s="10" t="s">
        <v>12</v>
      </c>
      <c r="G6" s="10" t="s">
        <v>13</v>
      </c>
      <c r="H6" s="10" t="s">
        <v>14</v>
      </c>
      <c r="I6" s="10" t="s">
        <v>15</v>
      </c>
      <c r="J6" s="10" t="s">
        <v>16</v>
      </c>
      <c r="K6" s="7" t="s">
        <v>17</v>
      </c>
      <c r="L6" s="11" t="s">
        <v>18</v>
      </c>
      <c r="M6" s="11" t="s">
        <v>19</v>
      </c>
      <c r="N6" s="9"/>
      <c r="O6" s="7"/>
    </row>
    <row r="7" customFormat="false" ht="35.8" hidden="false" customHeight="true" outlineLevel="0" collapsed="false">
      <c r="A7" s="12" t="n">
        <v>1</v>
      </c>
      <c r="B7" s="13" t="s">
        <v>20</v>
      </c>
      <c r="C7" s="14" t="s">
        <v>21</v>
      </c>
      <c r="D7" s="14" t="s">
        <v>22</v>
      </c>
      <c r="E7" s="15" t="n">
        <v>20</v>
      </c>
      <c r="F7" s="16" t="n">
        <v>1040</v>
      </c>
      <c r="G7" s="16" t="n">
        <v>1050</v>
      </c>
      <c r="H7" s="16" t="n">
        <v>1200</v>
      </c>
      <c r="I7" s="16"/>
      <c r="J7" s="17" t="s">
        <v>23</v>
      </c>
      <c r="K7" s="17" t="n">
        <f aca="false">AVERAGE(F7:I7)</f>
        <v>1096.66666666667</v>
      </c>
      <c r="L7" s="18" t="n">
        <f aca="false">STDEV(F7:I7)</f>
        <v>89.628864398325</v>
      </c>
      <c r="M7" s="18" t="n">
        <f aca="false">L7/K7*100</f>
        <v>8.17284477796277</v>
      </c>
      <c r="N7" s="18" t="n">
        <f aca="false">F7</f>
        <v>1040</v>
      </c>
      <c r="O7" s="17" t="n">
        <f aca="false">F15</f>
        <v>123050</v>
      </c>
      <c r="P7" s="19"/>
      <c r="Q7" s="19"/>
    </row>
    <row r="8" customFormat="false" ht="35.8" hidden="false" customHeight="true" outlineLevel="0" collapsed="false">
      <c r="A8" s="12" t="n">
        <v>2</v>
      </c>
      <c r="B8" s="20" t="s">
        <v>24</v>
      </c>
      <c r="C8" s="14" t="s">
        <v>21</v>
      </c>
      <c r="D8" s="14" t="s">
        <v>25</v>
      </c>
      <c r="E8" s="15" t="n">
        <v>20</v>
      </c>
      <c r="F8" s="16" t="n">
        <v>1700</v>
      </c>
      <c r="G8" s="16" t="n">
        <v>2057</v>
      </c>
      <c r="H8" s="16" t="n">
        <v>2396.65</v>
      </c>
      <c r="I8" s="16"/>
      <c r="J8" s="17" t="s">
        <v>23</v>
      </c>
      <c r="K8" s="17" t="n">
        <f aca="false">AVERAGE(F8:I8)</f>
        <v>2051.21666666667</v>
      </c>
      <c r="L8" s="18" t="n">
        <f aca="false">STDEV(F8:I8)</f>
        <v>348.361006476519</v>
      </c>
      <c r="M8" s="18" t="n">
        <f aca="false">L8/K8*100</f>
        <v>16.9831404033307</v>
      </c>
      <c r="N8" s="18" t="n">
        <f aca="false">F8</f>
        <v>1700</v>
      </c>
      <c r="O8" s="17" t="n">
        <f aca="false">F16</f>
        <v>0</v>
      </c>
      <c r="P8" s="19"/>
      <c r="Q8" s="19"/>
    </row>
    <row r="9" customFormat="false" ht="35.8" hidden="false" customHeight="true" outlineLevel="0" collapsed="false">
      <c r="A9" s="12" t="n">
        <v>3</v>
      </c>
      <c r="B9" s="13" t="s">
        <v>26</v>
      </c>
      <c r="C9" s="14" t="s">
        <v>21</v>
      </c>
      <c r="D9" s="21" t="s">
        <v>25</v>
      </c>
      <c r="E9" s="15" t="n">
        <v>5</v>
      </c>
      <c r="F9" s="16" t="n">
        <v>730</v>
      </c>
      <c r="G9" s="16" t="n">
        <v>682</v>
      </c>
      <c r="H9" s="16" t="n">
        <v>757.8</v>
      </c>
      <c r="I9" s="16"/>
      <c r="J9" s="17" t="s">
        <v>23</v>
      </c>
      <c r="K9" s="17" t="n">
        <f aca="false">AVERAGE(F9:I9)</f>
        <v>723.266666666667</v>
      </c>
      <c r="L9" s="18" t="n">
        <f aca="false">STDEV(F9:I9)</f>
        <v>38.3459689319925</v>
      </c>
      <c r="M9" s="18" t="n">
        <f aca="false">L9/K9*100</f>
        <v>5.30177467029115</v>
      </c>
      <c r="N9" s="18" t="n">
        <f aca="false">F9</f>
        <v>730</v>
      </c>
      <c r="O9" s="17" t="n">
        <f aca="false">F17</f>
        <v>0</v>
      </c>
      <c r="P9" s="19"/>
      <c r="Q9" s="19"/>
    </row>
    <row r="10" customFormat="false" ht="35.8" hidden="false" customHeight="true" outlineLevel="0" collapsed="false">
      <c r="A10" s="12" t="n">
        <v>4</v>
      </c>
      <c r="B10" s="13" t="s">
        <v>27</v>
      </c>
      <c r="C10" s="14" t="s">
        <v>21</v>
      </c>
      <c r="D10" s="21" t="s">
        <v>25</v>
      </c>
      <c r="E10" s="15" t="n">
        <v>6</v>
      </c>
      <c r="F10" s="16" t="n">
        <v>2400</v>
      </c>
      <c r="G10" s="16" t="n">
        <v>3738</v>
      </c>
      <c r="H10" s="16" t="n">
        <v>4153.25</v>
      </c>
      <c r="I10" s="16"/>
      <c r="J10" s="17" t="s">
        <v>23</v>
      </c>
      <c r="K10" s="17" t="n">
        <f aca="false">AVERAGE(F10:I10)</f>
        <v>3430.41666666667</v>
      </c>
      <c r="L10" s="18" t="n">
        <f aca="false">STDEV(F10:I10)</f>
        <v>916.202499905634</v>
      </c>
      <c r="M10" s="18" t="n">
        <f aca="false">L10/K10*100</f>
        <v>26.7081987097476</v>
      </c>
      <c r="N10" s="18" t="n">
        <f aca="false">F10</f>
        <v>2400</v>
      </c>
      <c r="O10" s="17" t="n">
        <f aca="false">F18</f>
        <v>0</v>
      </c>
      <c r="P10" s="19"/>
      <c r="Q10" s="19"/>
    </row>
    <row r="11" customFormat="false" ht="35.8" hidden="false" customHeight="true" outlineLevel="0" collapsed="false">
      <c r="A11" s="12" t="n">
        <v>5</v>
      </c>
      <c r="B11" s="13" t="s">
        <v>28</v>
      </c>
      <c r="C11" s="14" t="s">
        <v>21</v>
      </c>
      <c r="D11" s="21" t="s">
        <v>25</v>
      </c>
      <c r="E11" s="15" t="n">
        <v>5</v>
      </c>
      <c r="F11" s="16" t="n">
        <v>480</v>
      </c>
      <c r="G11" s="16" t="n">
        <v>512</v>
      </c>
      <c r="H11" s="16" t="n">
        <v>558.8</v>
      </c>
      <c r="I11" s="16"/>
      <c r="J11" s="17" t="s">
        <v>23</v>
      </c>
      <c r="K11" s="17" t="n">
        <f aca="false">AVERAGE(F11:I11)</f>
        <v>516.933333333333</v>
      </c>
      <c r="L11" s="18" t="n">
        <f aca="false">STDEV(F11:I11)</f>
        <v>39.6309643250493</v>
      </c>
      <c r="M11" s="18" t="n">
        <f aca="false">L11/K11*100</f>
        <v>7.66655229398684</v>
      </c>
      <c r="N11" s="18" t="n">
        <f aca="false">F11</f>
        <v>480</v>
      </c>
      <c r="O11" s="17" t="n">
        <f aca="false">F19</f>
        <v>123050</v>
      </c>
      <c r="P11" s="19"/>
      <c r="Q11" s="19"/>
    </row>
    <row r="12" customFormat="false" ht="35.8" hidden="false" customHeight="true" outlineLevel="0" collapsed="false">
      <c r="A12" s="12" t="n">
        <v>6</v>
      </c>
      <c r="B12" s="13" t="s">
        <v>29</v>
      </c>
      <c r="C12" s="14" t="s">
        <v>21</v>
      </c>
      <c r="D12" s="21" t="s">
        <v>25</v>
      </c>
      <c r="E12" s="15" t="n">
        <v>8</v>
      </c>
      <c r="F12" s="16" t="n">
        <v>2350</v>
      </c>
      <c r="G12" s="16" t="n">
        <v>3569</v>
      </c>
      <c r="H12" s="16" t="n">
        <v>3965.6</v>
      </c>
      <c r="I12" s="16"/>
      <c r="J12" s="17" t="s">
        <v>23</v>
      </c>
      <c r="K12" s="17" t="n">
        <f aca="false">AVERAGE(F12:I12)</f>
        <v>3294.86666666667</v>
      </c>
      <c r="L12" s="18" t="n">
        <f aca="false">STDEV(F12:I12)</f>
        <v>841.963570074937</v>
      </c>
      <c r="M12" s="18" t="n">
        <f aca="false">L12/K12*100</f>
        <v>25.5537979303645</v>
      </c>
      <c r="N12" s="18" t="n">
        <f aca="false">F12</f>
        <v>2350</v>
      </c>
      <c r="O12" s="17" t="n">
        <f aca="false">F20</f>
        <v>0</v>
      </c>
      <c r="P12" s="19"/>
      <c r="Q12" s="19"/>
    </row>
    <row r="13" customFormat="false" ht="45.5" hidden="false" customHeight="true" outlineLevel="0" collapsed="false">
      <c r="A13" s="12" t="n">
        <v>7</v>
      </c>
      <c r="B13" s="13" t="s">
        <v>30</v>
      </c>
      <c r="C13" s="14" t="s">
        <v>21</v>
      </c>
      <c r="D13" s="21" t="s">
        <v>25</v>
      </c>
      <c r="E13" s="15" t="n">
        <v>4</v>
      </c>
      <c r="F13" s="16" t="n">
        <v>5150</v>
      </c>
      <c r="G13" s="16" t="n">
        <v>3603</v>
      </c>
      <c r="H13" s="16" t="n">
        <v>4003.25</v>
      </c>
      <c r="I13" s="16"/>
      <c r="J13" s="17" t="s">
        <v>23</v>
      </c>
      <c r="K13" s="17" t="n">
        <f aca="false">AVERAGE(F13:I13)</f>
        <v>4252.08333333333</v>
      </c>
      <c r="L13" s="18" t="n">
        <f aca="false">STDEV(F13:I13)</f>
        <v>802.957514961616</v>
      </c>
      <c r="M13" s="18" t="n">
        <f aca="false">L13/K13*100</f>
        <v>18.8838612043888</v>
      </c>
      <c r="N13" s="18" t="n">
        <f aca="false">F13</f>
        <v>5150</v>
      </c>
      <c r="O13" s="17" t="n">
        <f aca="false">F21</f>
        <v>0</v>
      </c>
      <c r="P13" s="19"/>
      <c r="Q13" s="19"/>
    </row>
    <row r="14" customFormat="false" ht="35.8" hidden="false" customHeight="true" outlineLevel="0" collapsed="false">
      <c r="A14" s="12" t="n">
        <v>8</v>
      </c>
      <c r="B14" s="13" t="s">
        <v>31</v>
      </c>
      <c r="C14" s="14" t="s">
        <v>21</v>
      </c>
      <c r="D14" s="21" t="s">
        <v>25</v>
      </c>
      <c r="E14" s="15" t="n">
        <v>8</v>
      </c>
      <c r="F14" s="16" t="n">
        <v>1050</v>
      </c>
      <c r="G14" s="16" t="n">
        <v>1074</v>
      </c>
      <c r="H14" s="16" t="n">
        <v>1193.38</v>
      </c>
      <c r="I14" s="16"/>
      <c r="J14" s="17" t="s">
        <v>23</v>
      </c>
      <c r="K14" s="17" t="n">
        <f aca="false">AVERAGE(F14:I14)</f>
        <v>1105.79333333333</v>
      </c>
      <c r="L14" s="18" t="n">
        <f aca="false">STDEV(F14:I14)</f>
        <v>76.7956257434845</v>
      </c>
      <c r="M14" s="18" t="n">
        <f aca="false">L14/K14*100</f>
        <v>6.9448443419341</v>
      </c>
      <c r="N14" s="18" t="n">
        <f aca="false">F14</f>
        <v>1050</v>
      </c>
      <c r="O14" s="17" t="n">
        <f aca="false">F22</f>
        <v>0</v>
      </c>
      <c r="P14" s="19"/>
      <c r="Q14" s="19"/>
    </row>
    <row r="15" s="25" customFormat="true" ht="30.75" hidden="false" customHeight="true" outlineLevel="0" collapsed="false">
      <c r="A15" s="22" t="s">
        <v>32</v>
      </c>
      <c r="B15" s="22" t="s">
        <v>33</v>
      </c>
      <c r="C15" s="22"/>
      <c r="D15" s="22"/>
      <c r="E15" s="23"/>
      <c r="F15" s="24" t="n">
        <f aca="false">E7*F7+E8*F8+E9*F9+E10*F10+E11*F11+E12*F12+E13*F13+E14*F14</f>
        <v>123050</v>
      </c>
      <c r="G15" s="24" t="n">
        <f aca="false">E7*G7+E8*G8+E9*G9+E10*G10+E11*G11+E12*G12+E13*G13+E14*G14</f>
        <v>142094</v>
      </c>
      <c r="H15" s="24" t="n">
        <f aca="false">E7*H7+E8*H8+E9*H9+E10*H10+E11*H11+E12*H12+E13*H13+E14*H14</f>
        <v>160720.34</v>
      </c>
      <c r="I15" s="24"/>
      <c r="J15" s="24"/>
      <c r="K15" s="24"/>
      <c r="L15" s="24"/>
      <c r="M15" s="24"/>
      <c r="N15" s="24"/>
      <c r="O15" s="24" t="n">
        <f aca="false">O7</f>
        <v>123050</v>
      </c>
    </row>
    <row r="16" customFormat="false" ht="15" hidden="false" customHeight="false" outlineLevel="0" collapsed="false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customFormat="false" ht="15.75" hidden="false" customHeight="false" outlineLevel="0" collapsed="false">
      <c r="A17" s="26"/>
      <c r="B17" s="27" t="s">
        <v>34</v>
      </c>
      <c r="C17" s="26"/>
      <c r="D17" s="26"/>
      <c r="E17" s="26"/>
      <c r="F17" s="28"/>
      <c r="G17" s="26"/>
      <c r="H17" s="26"/>
      <c r="I17" s="26"/>
      <c r="J17" s="26"/>
      <c r="K17" s="26"/>
      <c r="L17" s="26"/>
      <c r="M17" s="26"/>
      <c r="N17" s="26"/>
      <c r="O17" s="26"/>
    </row>
    <row r="18" customFormat="false" ht="15" hidden="false" customHeight="false" outlineLevel="0" collapsed="false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customFormat="false" ht="15.75" hidden="false" customHeight="false" outlineLevel="0" collapsed="false">
      <c r="A19" s="26"/>
      <c r="B19" s="29" t="s">
        <v>35</v>
      </c>
      <c r="C19" s="26"/>
      <c r="D19" s="26"/>
      <c r="E19" s="26"/>
      <c r="F19" s="30" t="n">
        <f aca="false">O15</f>
        <v>123050</v>
      </c>
      <c r="G19" s="31" t="s">
        <v>36</v>
      </c>
      <c r="H19" s="31"/>
      <c r="I19" s="31"/>
      <c r="J19" s="31"/>
      <c r="K19" s="31"/>
      <c r="L19" s="31"/>
      <c r="M19" s="31"/>
      <c r="N19" s="31"/>
      <c r="O19" s="31"/>
    </row>
    <row r="20" customFormat="false" ht="35.1" hidden="false" customHeight="true" outlineLevel="0" collapsed="false">
      <c r="B20" s="32" t="s">
        <v>37</v>
      </c>
      <c r="C20" s="32"/>
      <c r="D20" s="33" t="n">
        <v>46258</v>
      </c>
      <c r="E20" s="33"/>
      <c r="F20" s="33"/>
    </row>
    <row r="21" customFormat="false" ht="35.1" hidden="false" customHeight="true" outlineLevel="0" collapsed="false">
      <c r="A21" s="34"/>
      <c r="B21" s="32"/>
      <c r="C21" s="32"/>
      <c r="D21" s="33"/>
      <c r="E21" s="33"/>
      <c r="F21" s="33"/>
    </row>
    <row r="22" customFormat="false" ht="22.35" hidden="false" customHeight="true" outlineLevel="0" collapsed="false">
      <c r="B22" s="32"/>
      <c r="C22" s="32"/>
      <c r="D22" s="33"/>
      <c r="E22" s="33"/>
      <c r="F22" s="33"/>
    </row>
    <row r="23" customFormat="false" ht="15" hidden="false" customHeight="false" outlineLevel="0" collapsed="false">
      <c r="O23" s="35"/>
    </row>
  </sheetData>
  <mergeCells count="17"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J5"/>
    <mergeCell ref="K5:M5"/>
    <mergeCell ref="N5:N6"/>
    <mergeCell ref="O5:O6"/>
    <mergeCell ref="A15:D15"/>
    <mergeCell ref="G19:O19"/>
    <mergeCell ref="B20:C20"/>
    <mergeCell ref="D20:F20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6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cp:lastPrinted>2026-08-24T13:43:35Z</cp:lastPrinted>
  <dcterms:modified xsi:type="dcterms:W3CDTF">2026-08-24T13:43:18Z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