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НМЦК" sheetId="16" r:id="rId1"/>
    <sheet name="лот 1" sheetId="17" r:id="rId2"/>
    <sheet name="лот 2 (договор)" sheetId="18" r:id="rId3"/>
  </sheets>
  <externalReferences>
    <externalReference r:id="rId4"/>
  </externalReferences>
  <definedNames>
    <definedName name="_xlnm._FilterDatabase" localSheetId="1" hidden="1">'лот 1'!$A$4:$S$15</definedName>
    <definedName name="_xlnm._FilterDatabase" localSheetId="2" hidden="1">'лот 2 (договор)'!$A$4:$S$5</definedName>
    <definedName name="_xlnm._FilterDatabase" localSheetId="0" hidden="1">НМЦК!$A$4:$S$5</definedName>
    <definedName name="МесяцГод" localSheetId="1">'[1]План-график'!$Q$10:$Q$47</definedName>
    <definedName name="МесяцГод" localSheetId="2">'[1]План-график'!$Q$10:$Q$47</definedName>
    <definedName name="МесяцГод" localSheetId="0">'[1]План-график'!$Q$10:$Q$47</definedName>
    <definedName name="МесяцГод">#REF!</definedName>
    <definedName name="Способ" localSheetId="1">'[1]План-график'!$Q$65:$Q$71</definedName>
    <definedName name="Способ" localSheetId="2">'[1]План-график'!$Q$65:$Q$71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J5" i="18" l="1"/>
  <c r="I5" i="18"/>
  <c r="H5" i="18"/>
  <c r="K15" i="17"/>
  <c r="J15" i="17"/>
  <c r="I15" i="17"/>
  <c r="H15" i="17"/>
  <c r="J14" i="17"/>
  <c r="I14" i="17"/>
  <c r="N14" i="17" s="1"/>
  <c r="H14" i="17"/>
  <c r="L14" i="17" s="1"/>
  <c r="N13" i="17"/>
  <c r="M13" i="17"/>
  <c r="L13" i="17"/>
  <c r="K13" i="17"/>
  <c r="O13" i="17" s="1"/>
  <c r="Q13" i="17" s="1"/>
  <c r="R13" i="17" s="1"/>
  <c r="J13" i="17"/>
  <c r="I13" i="17"/>
  <c r="H13" i="17"/>
  <c r="J12" i="17"/>
  <c r="I12" i="17"/>
  <c r="H12" i="17"/>
  <c r="K12" i="17" s="1"/>
  <c r="J11" i="17"/>
  <c r="I11" i="17"/>
  <c r="H11" i="17"/>
  <c r="N11" i="17" s="1"/>
  <c r="J10" i="17"/>
  <c r="I10" i="17"/>
  <c r="H10" i="17"/>
  <c r="J9" i="17"/>
  <c r="I9" i="17"/>
  <c r="H9" i="17"/>
  <c r="N9" i="17" s="1"/>
  <c r="J8" i="17"/>
  <c r="I8" i="17"/>
  <c r="N8" i="17" s="1"/>
  <c r="H8" i="17"/>
  <c r="L8" i="17" s="1"/>
  <c r="N7" i="17"/>
  <c r="M7" i="17"/>
  <c r="L7" i="17"/>
  <c r="J7" i="17"/>
  <c r="I7" i="17"/>
  <c r="H7" i="17"/>
  <c r="K7" i="17" s="1"/>
  <c r="O7" i="17" s="1"/>
  <c r="Q7" i="17" s="1"/>
  <c r="R7" i="17" s="1"/>
  <c r="J6" i="17"/>
  <c r="I6" i="17"/>
  <c r="H6" i="17"/>
  <c r="L6" i="17" s="1"/>
  <c r="J5" i="17"/>
  <c r="I5" i="17"/>
  <c r="H5" i="17"/>
  <c r="K5" i="18" l="1"/>
  <c r="O5" i="18" s="1"/>
  <c r="Q5" i="18" s="1"/>
  <c r="R5" i="18" s="1"/>
  <c r="L5" i="18"/>
  <c r="M5" i="18"/>
  <c r="N5" i="18"/>
  <c r="O12" i="17"/>
  <c r="Q12" i="17" s="1"/>
  <c r="R12" i="17" s="1"/>
  <c r="L12" i="17"/>
  <c r="K6" i="17"/>
  <c r="K9" i="17"/>
  <c r="M12" i="17"/>
  <c r="N6" i="17"/>
  <c r="N5" i="17"/>
  <c r="L5" i="17"/>
  <c r="N12" i="17"/>
  <c r="K5" i="17"/>
  <c r="O5" i="17" s="1"/>
  <c r="Q5" i="17" s="1"/>
  <c r="R5" i="17" s="1"/>
  <c r="L11" i="17"/>
  <c r="O11" i="17" s="1"/>
  <c r="Q11" i="17" s="1"/>
  <c r="R11" i="17" s="1"/>
  <c r="O6" i="17"/>
  <c r="Q6" i="17" s="1"/>
  <c r="R6" i="17" s="1"/>
  <c r="M11" i="17"/>
  <c r="M6" i="17"/>
  <c r="K11" i="17"/>
  <c r="M5" i="17"/>
  <c r="K10" i="17"/>
  <c r="O10" i="17" s="1"/>
  <c r="Q10" i="17" s="1"/>
  <c r="R10" i="17" s="1"/>
  <c r="L10" i="17"/>
  <c r="L9" i="17"/>
  <c r="O9" i="17" s="1"/>
  <c r="Q9" i="17" s="1"/>
  <c r="R9" i="17" s="1"/>
  <c r="N10" i="17"/>
  <c r="L15" i="17"/>
  <c r="O15" i="17" s="1"/>
  <c r="Q15" i="17" s="1"/>
  <c r="R15" i="17" s="1"/>
  <c r="M10" i="17"/>
  <c r="K8" i="17"/>
  <c r="O8" i="17" s="1"/>
  <c r="Q8" i="17" s="1"/>
  <c r="R8" i="17" s="1"/>
  <c r="M9" i="17"/>
  <c r="K14" i="17"/>
  <c r="O14" i="17" s="1"/>
  <c r="Q14" i="17" s="1"/>
  <c r="R14" i="17" s="1"/>
  <c r="M15" i="17"/>
  <c r="N15" i="17"/>
  <c r="M8" i="17"/>
  <c r="M14" i="17"/>
  <c r="I5" i="16"/>
  <c r="J5" i="16"/>
  <c r="H5" i="16"/>
  <c r="R1" i="18" l="1"/>
  <c r="R6" i="18"/>
  <c r="R16" i="17"/>
  <c r="R1" i="17"/>
  <c r="M5" i="16" l="1"/>
  <c r="K5" i="16" l="1"/>
  <c r="L5" i="16"/>
  <c r="N5" i="16"/>
  <c r="O5" i="16" l="1"/>
  <c r="Q5" i="16" s="1"/>
  <c r="R5" i="16" s="1"/>
  <c r="R1" i="16"/>
  <c r="R6" i="16" l="1"/>
</calcChain>
</file>

<file path=xl/sharedStrings.xml><?xml version="1.0" encoding="utf-8"?>
<sst xmlns="http://schemas.openxmlformats.org/spreadsheetml/2006/main" count="94" uniqueCount="34">
  <si>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</si>
  <si>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</si>
  <si>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</si>
  <si>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</si>
  <si>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</si>
  <si>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Среднее квадратичное отклонение</t>
  </si>
  <si>
    <t xml:space="preserve">Обоснование начальной (максимальной) цены контракта 
</t>
  </si>
  <si>
    <t>Коэффициент вариации цен V (%) (однородна при V &lt; 33%)</t>
  </si>
  <si>
    <t>Размер НДС,%</t>
  </si>
  <si>
    <t xml:space="preserve">Цена за ед. изм. с НДС (руб.) </t>
  </si>
  <si>
    <t>Расчет начальной (максимальной) цены контракта (НМЦК) с учетом НДС, руб.</t>
  </si>
  <si>
    <t xml:space="preserve">Средневзвешенное значение цены единицы медицинского изделия без учета НДС, руб.                (п. 9 Порядка  приказа от 15.05.2020 г. №450н)  </t>
  </si>
  <si>
    <t>Цена (руб./ед.изм.)</t>
  </si>
  <si>
    <t>Цена (руб./ед.изм. без НДС)</t>
  </si>
  <si>
    <t xml:space="preserve">Ком. предложение  №1
</t>
  </si>
  <si>
    <t xml:space="preserve">Ком. предложение  №2
</t>
  </si>
  <si>
    <t xml:space="preserve">Начальная цена единицы медицинского изделия, без учета НДС (среднее
значение цены), руб. </t>
  </si>
  <si>
    <t>Цена единицы медицинского изделия без учета НДС, используемая для расчета НМЦК  (руб.)</t>
  </si>
  <si>
    <t>шт</t>
  </si>
  <si>
    <t>В соответствии с Постановлением Правительства РФ от 30 сентября 2015 г. N 1042 "Об утверждении перечня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стоимость" данный товар не подлежит облажению НДС.</t>
  </si>
  <si>
    <t>Дозатор механический 1-канальный переменного объема, 100-1000 мкл</t>
  </si>
  <si>
    <t>Дозатор механический 1-канальный переменного объема, 0,5-10 мкл</t>
  </si>
  <si>
    <t>Дозатор механический 1-канальный переменного объема, 2-20 мкл</t>
  </si>
  <si>
    <t>Дозатор механический 1-канальный переменного объема, 1-5 мл</t>
  </si>
  <si>
    <t>Дозатор механический 1-канальный переменного объема, 5-50 мкл</t>
  </si>
  <si>
    <t>Дозатор механический 1-канальный переменного объема, 10-100 мкл</t>
  </si>
  <si>
    <t>Дозатор механический 1-канальный переменного объема, 20-200 мкл</t>
  </si>
  <si>
    <t>Дозатор 8-канальный 5-50 мкл</t>
  </si>
  <si>
    <t>Дозатор 8-канальный 50-300 мкл</t>
  </si>
  <si>
    <t>Бутылочный Дозатор-распылитель с циркуляционным клапаном с емкостью (от 1 до 5 мл).</t>
  </si>
  <si>
    <t xml:space="preserve">Ком. предложение  №3/сведения из открытых источников сети Интернет
</t>
  </si>
  <si>
    <t>Дозатор механический 1-канальный переменного объема, 2-10 мл</t>
  </si>
  <si>
    <t>нормо-час</t>
  </si>
  <si>
    <t xml:space="preserve">услуги по техническому обслуживанию, текущему ремонту автомобилей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</si>
</sst>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color rgb="FF22272F"/>
      <name val="Times New Roman"/>
      <family val="1"/>
      <charset val="204"/>
    </font>
    <font>
      <sz val="10"/>
      <color rgb="FF04122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4" applyNumberFormat="0" applyAlignment="0" applyProtection="0"/>
    <xf numFmtId="0" fontId="4" fillId="4" borderId="4" applyNumberFormat="0" applyAlignment="0" applyProtection="0"/>
    <xf numFmtId="0" fontId="5" fillId="10" borderId="5" applyNumberFormat="0" applyAlignment="0" applyProtection="0"/>
    <xf numFmtId="0" fontId="5" fillId="10" borderId="5" applyNumberFormat="0" applyAlignment="0" applyProtection="0"/>
    <xf numFmtId="0" fontId="6" fillId="10" borderId="4" applyNumberFormat="0" applyAlignment="0" applyProtection="0"/>
    <xf numFmtId="0" fontId="6" fillId="10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5" borderId="10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/>
    <xf numFmtId="0" fontId="37" fillId="0" borderId="0"/>
  </cellStyleXfs>
  <cellXfs count="6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166" fontId="36" fillId="0" borderId="3" xfId="1" applyNumberFormat="1" applyFont="1" applyFill="1" applyBorder="1" applyAlignment="1" applyProtection="1">
      <alignment horizontal="center" vertical="top" wrapText="1"/>
      <protection hidden="1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3" fontId="33" fillId="0" borderId="0" xfId="0" applyNumberFormat="1" applyFont="1" applyFill="1"/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4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4" xfId="1" applyFont="1" applyFill="1" applyBorder="1" applyAlignment="1">
      <alignment horizontal="left" vertical="top" wrapText="1"/>
    </xf>
    <xf numFmtId="0" fontId="35" fillId="0" borderId="13" xfId="0" applyFont="1" applyFill="1" applyBorder="1" applyAlignment="1">
      <alignment horizontal="left" vertical="top" wrapText="1"/>
    </xf>
    <xf numFmtId="3" fontId="33" fillId="0" borderId="13" xfId="1" applyNumberFormat="1" applyFont="1" applyFill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center" wrapText="1"/>
    </xf>
    <xf numFmtId="4" fontId="32" fillId="0" borderId="16" xfId="1" applyNumberFormat="1" applyFont="1" applyFill="1" applyBorder="1" applyAlignment="1" applyProtection="1">
      <alignment horizontal="center" vertical="center" wrapText="1"/>
      <protection hidden="1"/>
    </xf>
    <xf numFmtId="4" fontId="28" fillId="0" borderId="3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4" fontId="33" fillId="0" borderId="13" xfId="0" applyNumberFormat="1" applyFont="1" applyFill="1" applyBorder="1" applyAlignment="1">
      <alignment horizontal="center" vertical="center"/>
    </xf>
    <xf numFmtId="4" fontId="28" fillId="19" borderId="16" xfId="0" applyNumberFormat="1" applyFont="1" applyFill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top" wrapText="1"/>
    </xf>
    <xf numFmtId="4" fontId="29" fillId="0" borderId="13" xfId="0" applyNumberFormat="1" applyFont="1" applyBorder="1" applyAlignment="1">
      <alignment horizontal="center" vertical="center" wrapText="1"/>
    </xf>
    <xf numFmtId="9" fontId="29" fillId="0" borderId="13" xfId="0" applyNumberFormat="1" applyFont="1" applyBorder="1" applyAlignment="1">
      <alignment horizontal="center" vertical="center" wrapText="1"/>
    </xf>
    <xf numFmtId="4" fontId="29" fillId="0" borderId="15" xfId="0" applyNumberFormat="1" applyFont="1" applyBorder="1" applyAlignment="1">
      <alignment horizontal="center" vertical="center" wrapText="1"/>
    </xf>
    <xf numFmtId="4" fontId="29" fillId="0" borderId="16" xfId="0" applyNumberFormat="1" applyFont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2" fontId="33" fillId="0" borderId="14" xfId="1" applyNumberFormat="1" applyFont="1" applyFill="1" applyBorder="1" applyAlignment="1">
      <alignment horizontal="center" vertical="center" wrapText="1"/>
    </xf>
    <xf numFmtId="2" fontId="33" fillId="0" borderId="13" xfId="1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 wrapText="1"/>
    </xf>
    <xf numFmtId="2" fontId="33" fillId="0" borderId="13" xfId="0" applyNumberFormat="1" applyFont="1" applyFill="1" applyBorder="1" applyAlignment="1">
      <alignment horizontal="center" vertical="center" wrapText="1"/>
    </xf>
    <xf numFmtId="2" fontId="33" fillId="0" borderId="15" xfId="1" applyNumberFormat="1" applyFont="1" applyFill="1" applyBorder="1" applyAlignment="1">
      <alignment horizontal="center" vertical="center" wrapText="1"/>
    </xf>
    <xf numFmtId="2" fontId="33" fillId="0" borderId="16" xfId="1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zoomScaleNormal="100" workbookViewId="0">
      <selection activeCell="D16" sqref="D16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e">
        <f>SUBTOTAL(9,#REF!)</f>
        <v>#REF!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38.25" x14ac:dyDescent="0.25">
      <c r="A5" s="39">
        <v>1</v>
      </c>
      <c r="B5" s="44" t="s">
        <v>33</v>
      </c>
      <c r="C5" s="42" t="s">
        <v>32</v>
      </c>
      <c r="D5" s="29">
        <v>1</v>
      </c>
      <c r="E5" s="37">
        <v>1500</v>
      </c>
      <c r="F5" s="37">
        <v>2500</v>
      </c>
      <c r="G5" s="32">
        <v>2600</v>
      </c>
      <c r="H5" s="33">
        <f>ROUND((E5-(E5*22/122)),2)</f>
        <v>1229.51</v>
      </c>
      <c r="I5" s="33">
        <f t="shared" ref="I5:J5" si="0">ROUND((F5-(F5*22/122)),2)</f>
        <v>2049.1799999999998</v>
      </c>
      <c r="J5" s="33">
        <f t="shared" si="0"/>
        <v>2131.15</v>
      </c>
      <c r="K5" s="27">
        <f t="shared" ref="K5" si="1">ROUND(IFERROR(AVERAGE(H5:J5),),2)</f>
        <v>1803.28</v>
      </c>
      <c r="L5" s="35">
        <f t="shared" ref="L5" si="2">ROUND(((1*H5+1*I5+1*J5)/(1*3)),2)</f>
        <v>1803.28</v>
      </c>
      <c r="M5" s="15">
        <f t="shared" ref="M5" si="3">IFERROR(_xlfn.STDEV.S(H5:J5),)</f>
        <v>498.58678271691122</v>
      </c>
      <c r="N5" s="16">
        <f t="shared" ref="N5" si="4">IFERROR(_xlfn.STDEV.S(H5:J5)/AVERAGE(H5:J5),)</f>
        <v>0.2764888329693177</v>
      </c>
      <c r="O5" s="33">
        <f t="shared" ref="O5" si="5">IFERROR((SMALL(H5:L5,COUNTIF(H5:L5,0)+1)),0)</f>
        <v>1229.51</v>
      </c>
      <c r="P5" s="36">
        <v>0.22</v>
      </c>
      <c r="Q5" s="33">
        <f t="shared" ref="Q5" si="6">ROUND((O5+(O5*P5)),2)</f>
        <v>1500</v>
      </c>
      <c r="R5" s="17">
        <f t="shared" ref="R5" si="7">D5*Q5</f>
        <v>1500</v>
      </c>
      <c r="S5" s="18"/>
    </row>
    <row r="6" spans="1:19" s="14" customFormat="1" ht="16.5" customHeight="1" x14ac:dyDescent="0.2">
      <c r="A6" s="40"/>
      <c r="B6" s="24"/>
      <c r="C6" s="26"/>
      <c r="D6" s="25"/>
      <c r="E6" s="30"/>
      <c r="F6" s="30"/>
      <c r="G6" s="30"/>
      <c r="H6" s="30"/>
      <c r="I6" s="30"/>
      <c r="J6" s="30"/>
      <c r="K6" s="11"/>
      <c r="L6" s="11"/>
      <c r="M6" s="11"/>
      <c r="N6" s="11"/>
      <c r="O6" s="11"/>
      <c r="P6" s="11"/>
      <c r="Q6" s="12"/>
      <c r="R6" s="12">
        <f>SUBTOTAL(9,R5:R5)</f>
        <v>1500</v>
      </c>
      <c r="S6" s="13"/>
    </row>
    <row r="7" spans="1:19" x14ac:dyDescent="0.2">
      <c r="B7" s="21"/>
      <c r="C7" s="6"/>
      <c r="D7" s="7"/>
      <c r="E7" s="7"/>
      <c r="F7" s="7"/>
      <c r="G7" s="5"/>
      <c r="H7" s="5"/>
      <c r="I7" s="5"/>
      <c r="J7" s="5"/>
    </row>
    <row r="8" spans="1:19" x14ac:dyDescent="0.2">
      <c r="B8" s="21"/>
      <c r="C8" s="6"/>
      <c r="D8" s="7"/>
      <c r="E8" s="7"/>
      <c r="F8" s="7"/>
      <c r="G8" s="5"/>
      <c r="H8" s="5"/>
      <c r="I8" s="5"/>
      <c r="J8" s="5"/>
    </row>
    <row r="9" spans="1:19" ht="51" customHeight="1" x14ac:dyDescent="0.2">
      <c r="B9" s="45" t="s">
        <v>19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9" x14ac:dyDescent="0.2">
      <c r="B10" s="21"/>
      <c r="C10" s="6"/>
      <c r="D10" s="7"/>
      <c r="E10" s="7"/>
      <c r="F10" s="7"/>
      <c r="G10" s="8"/>
      <c r="H10" s="8"/>
      <c r="I10" s="8"/>
      <c r="J10" s="8"/>
    </row>
    <row r="11" spans="1:19" x14ac:dyDescent="0.2">
      <c r="B11" s="21"/>
      <c r="C11" s="6"/>
      <c r="D11" s="7"/>
      <c r="E11" s="7"/>
      <c r="F11" s="7"/>
      <c r="G11" s="8"/>
      <c r="H11" s="8"/>
      <c r="I11" s="8"/>
      <c r="J11" s="8"/>
    </row>
    <row r="12" spans="1:19" x14ac:dyDescent="0.2">
      <c r="B12" s="21"/>
      <c r="C12" s="6"/>
      <c r="D12" s="7"/>
      <c r="E12" s="7"/>
      <c r="F12" s="7"/>
      <c r="G12" s="5"/>
      <c r="H12" s="5"/>
      <c r="I12" s="5"/>
      <c r="J12" s="5"/>
    </row>
    <row r="13" spans="1:19" x14ac:dyDescent="0.2">
      <c r="B13" s="21"/>
      <c r="C13" s="6"/>
      <c r="D13" s="7"/>
      <c r="E13" s="7"/>
      <c r="F13" s="7"/>
      <c r="G13" s="5"/>
      <c r="H13" s="5"/>
      <c r="I13" s="5"/>
      <c r="J13" s="5"/>
    </row>
    <row r="14" spans="1:19" x14ac:dyDescent="0.2">
      <c r="B14" s="21"/>
      <c r="C14" s="6"/>
      <c r="D14" s="7"/>
      <c r="E14" s="7"/>
      <c r="F14" s="7"/>
      <c r="G14" s="5"/>
      <c r="H14" s="5"/>
      <c r="I14" s="5"/>
      <c r="J14" s="5"/>
    </row>
    <row r="15" spans="1:19" x14ac:dyDescent="0.2">
      <c r="B15" s="21"/>
      <c r="C15" s="6"/>
      <c r="D15" s="7"/>
      <c r="E15" s="7"/>
      <c r="F15" s="7"/>
      <c r="G15" s="5"/>
      <c r="H15" s="5"/>
      <c r="I15" s="5"/>
      <c r="J15" s="5"/>
    </row>
    <row r="16" spans="1:19" x14ac:dyDescent="0.2">
      <c r="B16" s="21"/>
      <c r="C16" s="6"/>
      <c r="D16" s="7"/>
      <c r="E16" s="7"/>
      <c r="F16" s="7"/>
      <c r="G16" s="5"/>
      <c r="H16" s="5"/>
      <c r="I16" s="5"/>
      <c r="J16" s="5"/>
    </row>
    <row r="17" spans="2:10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0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0" x14ac:dyDescent="0.2">
      <c r="B19" s="21"/>
      <c r="C19" s="6"/>
      <c r="D19" s="7"/>
      <c r="E19" s="7"/>
      <c r="F19" s="7"/>
      <c r="G19" s="5"/>
      <c r="H19" s="5"/>
      <c r="I19" s="5"/>
      <c r="J19" s="5"/>
    </row>
    <row r="20" spans="2:10" x14ac:dyDescent="0.2">
      <c r="B20" s="21"/>
      <c r="C20" s="6"/>
      <c r="D20" s="7"/>
      <c r="E20" s="7"/>
      <c r="F20" s="7"/>
      <c r="G20" s="5"/>
      <c r="H20" s="5"/>
      <c r="I20" s="5"/>
      <c r="J20" s="5"/>
    </row>
    <row r="21" spans="2:10" x14ac:dyDescent="0.2">
      <c r="B21" s="21"/>
      <c r="C21" s="6"/>
      <c r="D21" s="7"/>
      <c r="E21" s="7"/>
      <c r="F21" s="7"/>
      <c r="G21" s="5"/>
      <c r="H21" s="5"/>
      <c r="I21" s="5"/>
      <c r="J21" s="5"/>
    </row>
    <row r="22" spans="2:10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0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0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0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0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0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0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0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0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0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0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5"/>
      <c r="D46" s="9"/>
      <c r="E46" s="5"/>
      <c r="F46" s="5"/>
      <c r="G46" s="5"/>
      <c r="H46" s="5"/>
      <c r="I46" s="5"/>
      <c r="J46" s="5"/>
    </row>
    <row r="47" spans="2:10" x14ac:dyDescent="0.2">
      <c r="B47" s="21"/>
      <c r="C47" s="5"/>
      <c r="D47" s="9"/>
      <c r="E47" s="5"/>
      <c r="F47" s="5"/>
      <c r="G47" s="5"/>
      <c r="H47" s="5"/>
      <c r="I47" s="5"/>
      <c r="J47" s="5"/>
    </row>
    <row r="48" spans="2:10" x14ac:dyDescent="0.2">
      <c r="B48" s="21"/>
      <c r="C48" s="5"/>
      <c r="D48" s="9"/>
      <c r="E48" s="5"/>
      <c r="F48" s="5"/>
      <c r="G48" s="5"/>
      <c r="H48" s="5"/>
      <c r="I48" s="5"/>
      <c r="J48" s="5"/>
    </row>
    <row r="49" spans="2:10" x14ac:dyDescent="0.2">
      <c r="B49" s="21"/>
      <c r="C49" s="5"/>
      <c r="D49" s="9"/>
      <c r="E49" s="5"/>
      <c r="F49" s="5"/>
      <c r="G49" s="5"/>
      <c r="H49" s="5"/>
      <c r="I49" s="5"/>
      <c r="J49" s="5"/>
    </row>
    <row r="50" spans="2:10" x14ac:dyDescent="0.2">
      <c r="B50" s="21"/>
      <c r="C50" s="5"/>
      <c r="D50" s="9"/>
      <c r="E50" s="5"/>
      <c r="F50" s="5"/>
      <c r="G50" s="5"/>
      <c r="H50" s="5"/>
      <c r="I50" s="5"/>
      <c r="J50" s="5"/>
    </row>
    <row r="51" spans="2:10" x14ac:dyDescent="0.2">
      <c r="B51" s="21"/>
      <c r="C51" s="5"/>
      <c r="D51" s="9"/>
      <c r="E51" s="5"/>
      <c r="F51" s="5"/>
      <c r="G51" s="5"/>
      <c r="H51" s="5"/>
      <c r="I51" s="5"/>
      <c r="J51" s="5"/>
    </row>
    <row r="52" spans="2:10" x14ac:dyDescent="0.2">
      <c r="B52" s="21"/>
      <c r="C52" s="5"/>
      <c r="D52" s="9"/>
      <c r="E52" s="5"/>
      <c r="F52" s="5"/>
      <c r="G52" s="5"/>
      <c r="H52" s="5"/>
      <c r="I52" s="5"/>
      <c r="J52" s="5"/>
    </row>
    <row r="53" spans="2:10" x14ac:dyDescent="0.2">
      <c r="G53" s="5"/>
      <c r="H53" s="5"/>
      <c r="I53" s="5"/>
      <c r="J53" s="5"/>
    </row>
    <row r="54" spans="2:10" x14ac:dyDescent="0.2">
      <c r="G54" s="5"/>
      <c r="H54" s="5"/>
      <c r="I54" s="5"/>
      <c r="J54" s="5"/>
    </row>
    <row r="55" spans="2:10" x14ac:dyDescent="0.2">
      <c r="G55" s="5"/>
      <c r="H55" s="5"/>
      <c r="I55" s="5"/>
      <c r="J55" s="5"/>
    </row>
    <row r="56" spans="2:10" x14ac:dyDescent="0.2">
      <c r="G56" s="5"/>
      <c r="H56" s="5"/>
      <c r="I56" s="5"/>
      <c r="J56" s="5"/>
    </row>
    <row r="57" spans="2:10" x14ac:dyDescent="0.2">
      <c r="G57" s="5"/>
      <c r="H57" s="5"/>
      <c r="I57" s="5"/>
      <c r="J57" s="5"/>
    </row>
    <row r="58" spans="2:10" x14ac:dyDescent="0.2">
      <c r="G58" s="5"/>
      <c r="H58" s="5"/>
      <c r="I58" s="5"/>
      <c r="J58" s="5"/>
    </row>
    <row r="59" spans="2:10" x14ac:dyDescent="0.2">
      <c r="G59" s="5"/>
      <c r="H59" s="5"/>
      <c r="I59" s="5"/>
      <c r="J59" s="5"/>
    </row>
    <row r="60" spans="2:10" x14ac:dyDescent="0.2">
      <c r="G60" s="5"/>
      <c r="H60" s="5"/>
      <c r="I60" s="5"/>
      <c r="J60" s="5"/>
    </row>
    <row r="61" spans="2:10" x14ac:dyDescent="0.2">
      <c r="G61" s="5"/>
      <c r="H61" s="5"/>
      <c r="I61" s="5"/>
      <c r="J61" s="5"/>
    </row>
    <row r="62" spans="2:10" x14ac:dyDescent="0.2"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</sheetData>
  <autoFilter ref="A4:S5"/>
  <mergeCells count="15">
    <mergeCell ref="B9:M9"/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opLeftCell="A10" zoomScale="110" zoomScaleNormal="110" workbookViewId="0">
      <selection activeCell="E26" sqref="E26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>
        <f>SUBTOTAL(9,R5:R5)</f>
        <v>34650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38.25" x14ac:dyDescent="0.25">
      <c r="A5" s="39">
        <v>1</v>
      </c>
      <c r="B5" s="43" t="s">
        <v>20</v>
      </c>
      <c r="C5" s="42" t="s">
        <v>18</v>
      </c>
      <c r="D5" s="29">
        <v>9</v>
      </c>
      <c r="E5" s="37">
        <v>3850</v>
      </c>
      <c r="F5" s="37">
        <v>4930</v>
      </c>
      <c r="G5" s="33">
        <v>4180</v>
      </c>
      <c r="H5" s="38">
        <f>E5</f>
        <v>3850</v>
      </c>
      <c r="I5" s="31">
        <f>F5</f>
        <v>4930</v>
      </c>
      <c r="J5" s="28">
        <f>G5</f>
        <v>4180</v>
      </c>
      <c r="K5" s="27">
        <f>ROUND(IFERROR(AVERAGE(H5:J5),),2)</f>
        <v>4320</v>
      </c>
      <c r="L5" s="35">
        <f>ROUND(((1*H5+1*I5+1*J5)/(1*3)),2)</f>
        <v>4320</v>
      </c>
      <c r="M5" s="15">
        <f>IFERROR(_xlfn.STDEV.S(H5:J5),)</f>
        <v>553.4437640808685</v>
      </c>
      <c r="N5" s="16">
        <f>IFERROR(_xlfn.STDEV.S(H5:J5)/AVERAGE(H5:J5),)</f>
        <v>0.12811198242612698</v>
      </c>
      <c r="O5" s="33">
        <f>IFERROR((SMALL(H5:L5,COUNTIF(H5:L5,0)+1)),0)</f>
        <v>3850</v>
      </c>
      <c r="P5" s="36">
        <v>0</v>
      </c>
      <c r="Q5" s="33">
        <f>ROUND((O5+(O5*P5)),2)</f>
        <v>3850</v>
      </c>
      <c r="R5" s="17">
        <f>D5*Q5</f>
        <v>34650</v>
      </c>
      <c r="S5" s="18"/>
    </row>
    <row r="6" spans="1:19" s="19" customFormat="1" ht="38.25" x14ac:dyDescent="0.25">
      <c r="A6" s="39">
        <v>2</v>
      </c>
      <c r="B6" s="44" t="s">
        <v>31</v>
      </c>
      <c r="C6" s="42" t="s">
        <v>18</v>
      </c>
      <c r="D6" s="29">
        <v>3</v>
      </c>
      <c r="E6" s="37">
        <v>2950</v>
      </c>
      <c r="F6" s="37">
        <v>4132.5</v>
      </c>
      <c r="G6" s="33">
        <v>4310</v>
      </c>
      <c r="H6" s="38">
        <f t="shared" ref="H6:J15" si="0">E6</f>
        <v>2950</v>
      </c>
      <c r="I6" s="31">
        <f t="shared" si="0"/>
        <v>4132.5</v>
      </c>
      <c r="J6" s="28">
        <f t="shared" si="0"/>
        <v>4310</v>
      </c>
      <c r="K6" s="27">
        <f t="shared" ref="K6:K15" si="1">ROUND(IFERROR(AVERAGE(H6:J6),),2)</f>
        <v>3797.5</v>
      </c>
      <c r="L6" s="35">
        <f t="shared" ref="L6:L15" si="2">ROUND(((1*H6+1*I6+1*J6)/(1*3)),2)</f>
        <v>3797.5</v>
      </c>
      <c r="M6" s="15">
        <f t="shared" ref="M6:M15" si="3">IFERROR(_xlfn.STDEV.S(H6:J6),)</f>
        <v>739.30288109813284</v>
      </c>
      <c r="N6" s="16">
        <f t="shared" ref="N6:N15" si="4">IFERROR(_xlfn.STDEV.S(H6:J6)/AVERAGE(H6:J6),)</f>
        <v>0.19468146967692768</v>
      </c>
      <c r="O6" s="33">
        <f t="shared" ref="O6:O15" si="5">IFERROR((SMALL(H6:L6,COUNTIF(H6:L6,0)+1)),0)</f>
        <v>2950</v>
      </c>
      <c r="P6" s="36">
        <v>0</v>
      </c>
      <c r="Q6" s="33">
        <f t="shared" ref="Q6:Q15" si="6">ROUND((O6+(O6*P6)),2)</f>
        <v>2950</v>
      </c>
      <c r="R6" s="17">
        <f t="shared" ref="R6:R15" si="7">D6*Q6</f>
        <v>8850</v>
      </c>
      <c r="S6" s="18"/>
    </row>
    <row r="7" spans="1:19" s="19" customFormat="1" ht="38.25" x14ac:dyDescent="0.25">
      <c r="A7" s="39">
        <v>3</v>
      </c>
      <c r="B7" s="44" t="s">
        <v>21</v>
      </c>
      <c r="C7" s="42" t="s">
        <v>18</v>
      </c>
      <c r="D7" s="29">
        <v>9</v>
      </c>
      <c r="E7" s="37">
        <v>2950</v>
      </c>
      <c r="F7" s="37">
        <v>4132.5</v>
      </c>
      <c r="G7" s="33">
        <v>4000</v>
      </c>
      <c r="H7" s="38">
        <f t="shared" si="0"/>
        <v>2950</v>
      </c>
      <c r="I7" s="31">
        <f t="shared" si="0"/>
        <v>4132.5</v>
      </c>
      <c r="J7" s="28">
        <f t="shared" si="0"/>
        <v>4000</v>
      </c>
      <c r="K7" s="27">
        <f t="shared" si="1"/>
        <v>3694.17</v>
      </c>
      <c r="L7" s="35">
        <f t="shared" si="2"/>
        <v>3694.17</v>
      </c>
      <c r="M7" s="15">
        <f t="shared" si="3"/>
        <v>647.86347584451164</v>
      </c>
      <c r="N7" s="16">
        <f t="shared" si="4"/>
        <v>0.17537472840365756</v>
      </c>
      <c r="O7" s="33">
        <f t="shared" si="5"/>
        <v>2950</v>
      </c>
      <c r="P7" s="36">
        <v>0</v>
      </c>
      <c r="Q7" s="33">
        <f t="shared" si="6"/>
        <v>2950</v>
      </c>
      <c r="R7" s="17">
        <f t="shared" si="7"/>
        <v>26550</v>
      </c>
      <c r="S7" s="18"/>
    </row>
    <row r="8" spans="1:19" s="19" customFormat="1" ht="38.25" x14ac:dyDescent="0.25">
      <c r="A8" s="39">
        <v>4</v>
      </c>
      <c r="B8" s="44" t="s">
        <v>22</v>
      </c>
      <c r="C8" s="42" t="s">
        <v>18</v>
      </c>
      <c r="D8" s="29">
        <v>1</v>
      </c>
      <c r="E8" s="37">
        <v>2950</v>
      </c>
      <c r="F8" s="37">
        <v>4132.5</v>
      </c>
      <c r="G8" s="33">
        <v>4000</v>
      </c>
      <c r="H8" s="38">
        <f t="shared" si="0"/>
        <v>2950</v>
      </c>
      <c r="I8" s="31">
        <f t="shared" si="0"/>
        <v>4132.5</v>
      </c>
      <c r="J8" s="28">
        <f t="shared" si="0"/>
        <v>4000</v>
      </c>
      <c r="K8" s="27">
        <f t="shared" si="1"/>
        <v>3694.17</v>
      </c>
      <c r="L8" s="35">
        <f t="shared" si="2"/>
        <v>3694.17</v>
      </c>
      <c r="M8" s="15">
        <f t="shared" si="3"/>
        <v>647.86347584451164</v>
      </c>
      <c r="N8" s="16">
        <f t="shared" si="4"/>
        <v>0.17537472840365756</v>
      </c>
      <c r="O8" s="33">
        <f t="shared" si="5"/>
        <v>2950</v>
      </c>
      <c r="P8" s="36">
        <v>0</v>
      </c>
      <c r="Q8" s="33">
        <f t="shared" si="6"/>
        <v>2950</v>
      </c>
      <c r="R8" s="17">
        <f t="shared" si="7"/>
        <v>2950</v>
      </c>
      <c r="S8" s="18"/>
    </row>
    <row r="9" spans="1:19" s="19" customFormat="1" ht="38.25" x14ac:dyDescent="0.25">
      <c r="A9" s="39">
        <v>5</v>
      </c>
      <c r="B9" s="44" t="s">
        <v>23</v>
      </c>
      <c r="C9" s="42" t="s">
        <v>18</v>
      </c>
      <c r="D9" s="29">
        <v>3</v>
      </c>
      <c r="E9" s="37">
        <v>2600</v>
      </c>
      <c r="F9" s="37">
        <v>4132.5</v>
      </c>
      <c r="G9" s="33">
        <v>2800</v>
      </c>
      <c r="H9" s="38">
        <f t="shared" si="0"/>
        <v>2600</v>
      </c>
      <c r="I9" s="31">
        <f t="shared" si="0"/>
        <v>4132.5</v>
      </c>
      <c r="J9" s="28">
        <f t="shared" si="0"/>
        <v>2800</v>
      </c>
      <c r="K9" s="27">
        <f t="shared" si="1"/>
        <v>3177.5</v>
      </c>
      <c r="L9" s="35">
        <f t="shared" si="2"/>
        <v>3177.5</v>
      </c>
      <c r="M9" s="15">
        <f t="shared" si="3"/>
        <v>833.0778775120607</v>
      </c>
      <c r="N9" s="16">
        <f t="shared" si="4"/>
        <v>0.26218029189994041</v>
      </c>
      <c r="O9" s="33">
        <f t="shared" si="5"/>
        <v>2600</v>
      </c>
      <c r="P9" s="36">
        <v>0</v>
      </c>
      <c r="Q9" s="33">
        <f t="shared" si="6"/>
        <v>2600</v>
      </c>
      <c r="R9" s="17">
        <f t="shared" si="7"/>
        <v>7800</v>
      </c>
      <c r="S9" s="18"/>
    </row>
    <row r="10" spans="1:19" s="19" customFormat="1" ht="38.25" x14ac:dyDescent="0.25">
      <c r="A10" s="39">
        <v>6</v>
      </c>
      <c r="B10" s="44" t="s">
        <v>24</v>
      </c>
      <c r="C10" s="42" t="s">
        <v>18</v>
      </c>
      <c r="D10" s="29">
        <v>4</v>
      </c>
      <c r="E10" s="37">
        <v>2950</v>
      </c>
      <c r="F10" s="37">
        <v>4132.5</v>
      </c>
      <c r="G10" s="33">
        <v>4000</v>
      </c>
      <c r="H10" s="38">
        <f t="shared" si="0"/>
        <v>2950</v>
      </c>
      <c r="I10" s="31">
        <f t="shared" si="0"/>
        <v>4132.5</v>
      </c>
      <c r="J10" s="28">
        <f t="shared" si="0"/>
        <v>4000</v>
      </c>
      <c r="K10" s="27">
        <f t="shared" si="1"/>
        <v>3694.17</v>
      </c>
      <c r="L10" s="35">
        <f t="shared" si="2"/>
        <v>3694.17</v>
      </c>
      <c r="M10" s="15">
        <f t="shared" si="3"/>
        <v>647.86347584451164</v>
      </c>
      <c r="N10" s="16">
        <f t="shared" si="4"/>
        <v>0.17537472840365756</v>
      </c>
      <c r="O10" s="33">
        <f t="shared" si="5"/>
        <v>2950</v>
      </c>
      <c r="P10" s="36">
        <v>0</v>
      </c>
      <c r="Q10" s="33">
        <f t="shared" si="6"/>
        <v>2950</v>
      </c>
      <c r="R10" s="17">
        <f t="shared" si="7"/>
        <v>11800</v>
      </c>
      <c r="S10" s="18"/>
    </row>
    <row r="11" spans="1:19" s="19" customFormat="1" ht="38.25" x14ac:dyDescent="0.25">
      <c r="A11" s="39">
        <v>7</v>
      </c>
      <c r="B11" s="44" t="s">
        <v>25</v>
      </c>
      <c r="C11" s="42" t="s">
        <v>18</v>
      </c>
      <c r="D11" s="29">
        <v>2</v>
      </c>
      <c r="E11" s="37">
        <v>3850</v>
      </c>
      <c r="F11" s="37">
        <v>4930</v>
      </c>
      <c r="G11" s="33">
        <v>4000</v>
      </c>
      <c r="H11" s="38">
        <f t="shared" si="0"/>
        <v>3850</v>
      </c>
      <c r="I11" s="31">
        <f t="shared" si="0"/>
        <v>4930</v>
      </c>
      <c r="J11" s="28">
        <f t="shared" si="0"/>
        <v>4000</v>
      </c>
      <c r="K11" s="27">
        <f t="shared" si="1"/>
        <v>4260</v>
      </c>
      <c r="L11" s="35">
        <f t="shared" si="2"/>
        <v>4260</v>
      </c>
      <c r="M11" s="15">
        <f t="shared" si="3"/>
        <v>585.06409905240298</v>
      </c>
      <c r="N11" s="16">
        <f t="shared" si="4"/>
        <v>0.13733899038788802</v>
      </c>
      <c r="O11" s="33">
        <f t="shared" si="5"/>
        <v>3850</v>
      </c>
      <c r="P11" s="36">
        <v>0</v>
      </c>
      <c r="Q11" s="33">
        <f t="shared" si="6"/>
        <v>3850</v>
      </c>
      <c r="R11" s="17">
        <f t="shared" si="7"/>
        <v>7700</v>
      </c>
      <c r="S11" s="18"/>
    </row>
    <row r="12" spans="1:19" s="19" customFormat="1" ht="38.25" x14ac:dyDescent="0.25">
      <c r="A12" s="39">
        <v>8</v>
      </c>
      <c r="B12" s="44" t="s">
        <v>26</v>
      </c>
      <c r="C12" s="42" t="s">
        <v>18</v>
      </c>
      <c r="D12" s="29">
        <v>13</v>
      </c>
      <c r="E12" s="37">
        <v>3850</v>
      </c>
      <c r="F12" s="37">
        <v>4930</v>
      </c>
      <c r="G12" s="33">
        <v>4000</v>
      </c>
      <c r="H12" s="38">
        <f t="shared" si="0"/>
        <v>3850</v>
      </c>
      <c r="I12" s="31">
        <f t="shared" si="0"/>
        <v>4930</v>
      </c>
      <c r="J12" s="28">
        <f t="shared" si="0"/>
        <v>4000</v>
      </c>
      <c r="K12" s="27">
        <f t="shared" si="1"/>
        <v>4260</v>
      </c>
      <c r="L12" s="35">
        <f t="shared" si="2"/>
        <v>4260</v>
      </c>
      <c r="M12" s="15">
        <f t="shared" si="3"/>
        <v>585.06409905240298</v>
      </c>
      <c r="N12" s="16">
        <f t="shared" si="4"/>
        <v>0.13733899038788802</v>
      </c>
      <c r="O12" s="33">
        <f t="shared" si="5"/>
        <v>3850</v>
      </c>
      <c r="P12" s="36">
        <v>0</v>
      </c>
      <c r="Q12" s="33">
        <f t="shared" si="6"/>
        <v>3850</v>
      </c>
      <c r="R12" s="17">
        <f t="shared" si="7"/>
        <v>50050</v>
      </c>
      <c r="S12" s="18"/>
    </row>
    <row r="13" spans="1:19" s="19" customFormat="1" ht="38.25" x14ac:dyDescent="0.25">
      <c r="A13" s="39">
        <v>9</v>
      </c>
      <c r="B13" s="44" t="s">
        <v>20</v>
      </c>
      <c r="C13" s="42" t="s">
        <v>18</v>
      </c>
      <c r="D13" s="29">
        <v>4</v>
      </c>
      <c r="E13" s="37">
        <v>3950</v>
      </c>
      <c r="F13" s="37">
        <v>4132.5</v>
      </c>
      <c r="G13" s="33">
        <v>4000</v>
      </c>
      <c r="H13" s="38">
        <f t="shared" si="0"/>
        <v>3950</v>
      </c>
      <c r="I13" s="31">
        <f t="shared" si="0"/>
        <v>4132.5</v>
      </c>
      <c r="J13" s="28">
        <f t="shared" si="0"/>
        <v>4000</v>
      </c>
      <c r="K13" s="27">
        <f t="shared" si="1"/>
        <v>4027.5</v>
      </c>
      <c r="L13" s="35">
        <f t="shared" si="2"/>
        <v>4027.5</v>
      </c>
      <c r="M13" s="15">
        <f t="shared" si="3"/>
        <v>94.30668056930007</v>
      </c>
      <c r="N13" s="16">
        <f t="shared" si="4"/>
        <v>2.3415687292191203E-2</v>
      </c>
      <c r="O13" s="33">
        <f t="shared" si="5"/>
        <v>3950</v>
      </c>
      <c r="P13" s="36">
        <v>0</v>
      </c>
      <c r="Q13" s="33">
        <f t="shared" si="6"/>
        <v>3950</v>
      </c>
      <c r="R13" s="17">
        <f t="shared" si="7"/>
        <v>15800</v>
      </c>
      <c r="S13" s="18"/>
    </row>
    <row r="14" spans="1:19" s="19" customFormat="1" ht="25.5" x14ac:dyDescent="0.25">
      <c r="A14" s="39">
        <v>10</v>
      </c>
      <c r="B14" s="44" t="s">
        <v>27</v>
      </c>
      <c r="C14" s="42" t="s">
        <v>18</v>
      </c>
      <c r="D14" s="29">
        <v>4</v>
      </c>
      <c r="E14" s="37">
        <v>17600</v>
      </c>
      <c r="F14" s="37">
        <v>19575</v>
      </c>
      <c r="G14" s="33">
        <v>18400</v>
      </c>
      <c r="H14" s="38">
        <f t="shared" si="0"/>
        <v>17600</v>
      </c>
      <c r="I14" s="31">
        <f t="shared" si="0"/>
        <v>19575</v>
      </c>
      <c r="J14" s="28">
        <f t="shared" si="0"/>
        <v>18400</v>
      </c>
      <c r="K14" s="27">
        <f t="shared" si="1"/>
        <v>18525</v>
      </c>
      <c r="L14" s="35">
        <f t="shared" si="2"/>
        <v>18525</v>
      </c>
      <c r="M14" s="15">
        <f t="shared" si="3"/>
        <v>993.41582431527638</v>
      </c>
      <c r="N14" s="16">
        <f t="shared" si="4"/>
        <v>5.362568552309184E-2</v>
      </c>
      <c r="O14" s="33">
        <f t="shared" si="5"/>
        <v>17600</v>
      </c>
      <c r="P14" s="36">
        <v>0</v>
      </c>
      <c r="Q14" s="33">
        <f t="shared" si="6"/>
        <v>17600</v>
      </c>
      <c r="R14" s="17">
        <f t="shared" si="7"/>
        <v>70400</v>
      </c>
      <c r="S14" s="18"/>
    </row>
    <row r="15" spans="1:19" s="19" customFormat="1" ht="25.5" x14ac:dyDescent="0.25">
      <c r="A15" s="39">
        <v>11</v>
      </c>
      <c r="B15" s="44" t="s">
        <v>28</v>
      </c>
      <c r="C15" s="42" t="s">
        <v>18</v>
      </c>
      <c r="D15" s="29">
        <v>7</v>
      </c>
      <c r="E15" s="37">
        <v>17600</v>
      </c>
      <c r="F15" s="37">
        <v>19575</v>
      </c>
      <c r="G15" s="32">
        <v>17680</v>
      </c>
      <c r="H15" s="38">
        <f t="shared" si="0"/>
        <v>17600</v>
      </c>
      <c r="I15" s="31">
        <f t="shared" si="0"/>
        <v>19575</v>
      </c>
      <c r="J15" s="28">
        <f t="shared" si="0"/>
        <v>17680</v>
      </c>
      <c r="K15" s="27">
        <f t="shared" si="1"/>
        <v>18285</v>
      </c>
      <c r="L15" s="35">
        <f t="shared" si="2"/>
        <v>18285</v>
      </c>
      <c r="M15" s="15">
        <f t="shared" si="3"/>
        <v>1117.8886348827418</v>
      </c>
      <c r="N15" s="16">
        <f t="shared" si="4"/>
        <v>6.1136922881199991E-2</v>
      </c>
      <c r="O15" s="33">
        <f t="shared" si="5"/>
        <v>17600</v>
      </c>
      <c r="P15" s="36">
        <v>0</v>
      </c>
      <c r="Q15" s="33">
        <f t="shared" si="6"/>
        <v>17600</v>
      </c>
      <c r="R15" s="17">
        <f t="shared" si="7"/>
        <v>123200</v>
      </c>
      <c r="S15" s="18"/>
    </row>
    <row r="16" spans="1:19" s="14" customFormat="1" ht="16.5" customHeight="1" x14ac:dyDescent="0.2">
      <c r="A16" s="41"/>
      <c r="B16" s="24"/>
      <c r="C16" s="26"/>
      <c r="D16" s="25"/>
      <c r="E16" s="30"/>
      <c r="F16" s="30"/>
      <c r="G16" s="30"/>
      <c r="H16" s="30"/>
      <c r="I16" s="30"/>
      <c r="J16" s="30"/>
      <c r="K16" s="11"/>
      <c r="L16" s="11"/>
      <c r="M16" s="11"/>
      <c r="N16" s="11"/>
      <c r="O16" s="11"/>
      <c r="P16" s="11"/>
      <c r="Q16" s="12"/>
      <c r="R16" s="12">
        <f>SUBTOTAL(9,R5:R15)</f>
        <v>359750</v>
      </c>
      <c r="S16" s="13"/>
    </row>
    <row r="17" spans="2:13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3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3" ht="51" customHeight="1" x14ac:dyDescent="0.2">
      <c r="B19" s="45" t="s">
        <v>19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 x14ac:dyDescent="0.2">
      <c r="B20" s="21"/>
      <c r="C20" s="6"/>
      <c r="D20" s="7"/>
      <c r="E20" s="7"/>
      <c r="F20" s="7"/>
      <c r="G20" s="8"/>
      <c r="H20" s="8"/>
      <c r="I20" s="8"/>
      <c r="J20" s="8"/>
    </row>
    <row r="21" spans="2:13" x14ac:dyDescent="0.2">
      <c r="B21" s="21"/>
      <c r="C21" s="6"/>
      <c r="D21" s="7"/>
      <c r="E21" s="7"/>
      <c r="F21" s="7"/>
      <c r="G21" s="8"/>
      <c r="H21" s="8"/>
      <c r="I21" s="8"/>
      <c r="J21" s="8"/>
    </row>
    <row r="22" spans="2:13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3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3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3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3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3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3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3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3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3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3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6"/>
      <c r="D46" s="7"/>
      <c r="E46" s="7"/>
      <c r="F46" s="7"/>
      <c r="G46" s="5"/>
      <c r="H46" s="5"/>
      <c r="I46" s="5"/>
      <c r="J46" s="5"/>
    </row>
    <row r="47" spans="2:10" x14ac:dyDescent="0.2">
      <c r="B47" s="21"/>
      <c r="C47" s="6"/>
      <c r="D47" s="7"/>
      <c r="E47" s="7"/>
      <c r="F47" s="7"/>
      <c r="G47" s="5"/>
      <c r="H47" s="5"/>
      <c r="I47" s="5"/>
      <c r="J47" s="5"/>
    </row>
    <row r="48" spans="2:10" x14ac:dyDescent="0.2">
      <c r="B48" s="21"/>
      <c r="C48" s="6"/>
      <c r="D48" s="7"/>
      <c r="E48" s="7"/>
      <c r="F48" s="7"/>
      <c r="G48" s="5"/>
      <c r="H48" s="5"/>
      <c r="I48" s="5"/>
      <c r="J48" s="5"/>
    </row>
    <row r="49" spans="2:10" x14ac:dyDescent="0.2">
      <c r="B49" s="21"/>
      <c r="C49" s="6"/>
      <c r="D49" s="7"/>
      <c r="E49" s="7"/>
      <c r="F49" s="7"/>
      <c r="G49" s="5"/>
      <c r="H49" s="5"/>
      <c r="I49" s="5"/>
      <c r="J49" s="5"/>
    </row>
    <row r="50" spans="2:10" x14ac:dyDescent="0.2">
      <c r="B50" s="21"/>
      <c r="C50" s="6"/>
      <c r="D50" s="7"/>
      <c r="E50" s="7"/>
      <c r="F50" s="7"/>
      <c r="G50" s="5"/>
      <c r="H50" s="5"/>
      <c r="I50" s="5"/>
      <c r="J50" s="5"/>
    </row>
    <row r="51" spans="2:10" x14ac:dyDescent="0.2">
      <c r="B51" s="21"/>
      <c r="C51" s="6"/>
      <c r="D51" s="7"/>
      <c r="E51" s="7"/>
      <c r="F51" s="7"/>
      <c r="G51" s="5"/>
      <c r="H51" s="5"/>
      <c r="I51" s="5"/>
      <c r="J51" s="5"/>
    </row>
    <row r="52" spans="2:10" x14ac:dyDescent="0.2">
      <c r="B52" s="21"/>
      <c r="C52" s="6"/>
      <c r="D52" s="7"/>
      <c r="E52" s="7"/>
      <c r="F52" s="7"/>
      <c r="G52" s="5"/>
      <c r="H52" s="5"/>
      <c r="I52" s="5"/>
      <c r="J52" s="5"/>
    </row>
    <row r="53" spans="2:10" x14ac:dyDescent="0.2">
      <c r="B53" s="21"/>
      <c r="C53" s="6"/>
      <c r="D53" s="7"/>
      <c r="E53" s="7"/>
      <c r="F53" s="7"/>
      <c r="G53" s="5"/>
      <c r="H53" s="5"/>
      <c r="I53" s="5"/>
      <c r="J53" s="5"/>
    </row>
    <row r="54" spans="2:10" x14ac:dyDescent="0.2">
      <c r="B54" s="21"/>
      <c r="C54" s="6"/>
      <c r="D54" s="7"/>
      <c r="E54" s="7"/>
      <c r="F54" s="7"/>
      <c r="G54" s="5"/>
      <c r="H54" s="5"/>
      <c r="I54" s="5"/>
      <c r="J54" s="5"/>
    </row>
    <row r="55" spans="2:10" x14ac:dyDescent="0.2">
      <c r="B55" s="21"/>
      <c r="C55" s="6"/>
      <c r="D55" s="7"/>
      <c r="E55" s="7"/>
      <c r="F55" s="7"/>
      <c r="G55" s="5"/>
      <c r="H55" s="5"/>
      <c r="I55" s="5"/>
      <c r="J55" s="5"/>
    </row>
    <row r="56" spans="2:10" x14ac:dyDescent="0.2">
      <c r="B56" s="21"/>
      <c r="C56" s="5"/>
      <c r="D56" s="9"/>
      <c r="E56" s="5"/>
      <c r="F56" s="5"/>
      <c r="G56" s="5"/>
      <c r="H56" s="5"/>
      <c r="I56" s="5"/>
      <c r="J56" s="5"/>
    </row>
    <row r="57" spans="2:10" x14ac:dyDescent="0.2">
      <c r="B57" s="21"/>
      <c r="C57" s="5"/>
      <c r="D57" s="9"/>
      <c r="E57" s="5"/>
      <c r="F57" s="5"/>
      <c r="G57" s="5"/>
      <c r="H57" s="5"/>
      <c r="I57" s="5"/>
      <c r="J57" s="5"/>
    </row>
    <row r="58" spans="2:10" x14ac:dyDescent="0.2">
      <c r="B58" s="21"/>
      <c r="C58" s="5"/>
      <c r="D58" s="9"/>
      <c r="E58" s="5"/>
      <c r="F58" s="5"/>
      <c r="G58" s="5"/>
      <c r="H58" s="5"/>
      <c r="I58" s="5"/>
      <c r="J58" s="5"/>
    </row>
    <row r="59" spans="2:10" x14ac:dyDescent="0.2">
      <c r="B59" s="21"/>
      <c r="C59" s="5"/>
      <c r="D59" s="9"/>
      <c r="E59" s="5"/>
      <c r="F59" s="5"/>
      <c r="G59" s="5"/>
      <c r="H59" s="5"/>
      <c r="I59" s="5"/>
      <c r="J59" s="5"/>
    </row>
    <row r="60" spans="2:10" x14ac:dyDescent="0.2">
      <c r="B60" s="21"/>
      <c r="C60" s="5"/>
      <c r="D60" s="9"/>
      <c r="E60" s="5"/>
      <c r="F60" s="5"/>
      <c r="G60" s="5"/>
      <c r="H60" s="5"/>
      <c r="I60" s="5"/>
      <c r="J60" s="5"/>
    </row>
    <row r="61" spans="2:10" x14ac:dyDescent="0.2">
      <c r="B61" s="21"/>
      <c r="C61" s="5"/>
      <c r="D61" s="9"/>
      <c r="E61" s="5"/>
      <c r="F61" s="5"/>
      <c r="G61" s="5"/>
      <c r="H61" s="5"/>
      <c r="I61" s="5"/>
      <c r="J61" s="5"/>
    </row>
    <row r="62" spans="2:10" x14ac:dyDescent="0.2">
      <c r="B62" s="21"/>
      <c r="C62" s="5"/>
      <c r="D62" s="9"/>
      <c r="E62" s="5"/>
      <c r="F62" s="5"/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  <row r="84" spans="7:10" x14ac:dyDescent="0.2">
      <c r="G84" s="5"/>
      <c r="H84" s="5"/>
      <c r="I84" s="5"/>
      <c r="J84" s="5"/>
    </row>
    <row r="85" spans="7:10" x14ac:dyDescent="0.2">
      <c r="G85" s="5"/>
      <c r="H85" s="5"/>
      <c r="I85" s="5"/>
      <c r="J85" s="5"/>
    </row>
    <row r="86" spans="7:10" x14ac:dyDescent="0.2">
      <c r="G86" s="5"/>
      <c r="H86" s="5"/>
      <c r="I86" s="5"/>
      <c r="J86" s="5"/>
    </row>
    <row r="87" spans="7:10" x14ac:dyDescent="0.2">
      <c r="G87" s="5"/>
      <c r="H87" s="5"/>
      <c r="I87" s="5"/>
      <c r="J87" s="5"/>
    </row>
    <row r="88" spans="7:10" x14ac:dyDescent="0.2">
      <c r="G88" s="5"/>
      <c r="H88" s="5"/>
      <c r="I88" s="5"/>
      <c r="J88" s="5"/>
    </row>
    <row r="89" spans="7:10" x14ac:dyDescent="0.2">
      <c r="G89" s="5"/>
      <c r="H89" s="5"/>
      <c r="I89" s="5"/>
      <c r="J89" s="5"/>
    </row>
    <row r="90" spans="7:10" x14ac:dyDescent="0.2">
      <c r="G90" s="5"/>
      <c r="H90" s="5"/>
      <c r="I90" s="5"/>
      <c r="J90" s="5"/>
    </row>
    <row r="91" spans="7:10" x14ac:dyDescent="0.2">
      <c r="G91" s="5"/>
      <c r="H91" s="5"/>
      <c r="I91" s="5"/>
      <c r="J91" s="5"/>
    </row>
    <row r="92" spans="7:10" x14ac:dyDescent="0.2">
      <c r="G92" s="5"/>
      <c r="H92" s="5"/>
      <c r="I92" s="5"/>
      <c r="J92" s="5"/>
    </row>
    <row r="93" spans="7:10" x14ac:dyDescent="0.2">
      <c r="G93" s="5"/>
      <c r="H93" s="5"/>
      <c r="I93" s="5"/>
      <c r="J93" s="5"/>
    </row>
  </sheetData>
  <autoFilter ref="A4:S15"/>
  <mergeCells count="15">
    <mergeCell ref="B19:M19"/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opLeftCell="A2" zoomScale="110" zoomScaleNormal="110" workbookViewId="0">
      <selection activeCell="M14" sqref="M14"/>
    </sheetView>
  </sheetViews>
  <sheetFormatPr defaultRowHeight="12.75" outlineLevelCol="1" x14ac:dyDescent="0.2"/>
  <cols>
    <col min="1" max="1" width="6.140625" style="4" customWidth="1"/>
    <col min="2" max="2" width="23.28515625" style="22" customWidth="1"/>
    <col min="3" max="3" width="10" style="4" customWidth="1"/>
    <col min="4" max="4" width="10.28515625" style="10" customWidth="1"/>
    <col min="5" max="5" width="13" style="4" customWidth="1"/>
    <col min="6" max="6" width="13.28515625" style="4" customWidth="1"/>
    <col min="7" max="10" width="13.7109375" style="4" customWidth="1"/>
    <col min="11" max="12" width="16.28515625" style="4" customWidth="1" outlineLevel="1"/>
    <col min="13" max="13" width="13.85546875" style="4" customWidth="1" outlineLevel="1"/>
    <col min="14" max="14" width="12.7109375" style="4" customWidth="1" outlineLevel="1"/>
    <col min="15" max="15" width="16.28515625" style="4" customWidth="1" outlineLevel="1"/>
    <col min="16" max="16" width="10" style="4" customWidth="1" outlineLevel="1"/>
    <col min="17" max="17" width="13" style="4" customWidth="1" outlineLevel="1"/>
    <col min="18" max="18" width="18.28515625" style="4" customWidth="1"/>
    <col min="19" max="16384" width="9.140625" style="4"/>
  </cols>
  <sheetData>
    <row r="1" spans="1:19" ht="21.75" customHeight="1" x14ac:dyDescent="0.2">
      <c r="A1" s="1"/>
      <c r="B1" s="20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e">
        <f>SUBTOTAL(9,#REF!)</f>
        <v>#REF!</v>
      </c>
    </row>
    <row r="2" spans="1:19" ht="23.25" customHeight="1" x14ac:dyDescent="0.2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66.75" customHeight="1" x14ac:dyDescent="0.2">
      <c r="A3" s="47" t="s">
        <v>0</v>
      </c>
      <c r="B3" s="48" t="s">
        <v>1</v>
      </c>
      <c r="C3" s="48" t="s">
        <v>2</v>
      </c>
      <c r="D3" s="48" t="s">
        <v>3</v>
      </c>
      <c r="E3" s="48" t="s">
        <v>12</v>
      </c>
      <c r="F3" s="48"/>
      <c r="G3" s="48"/>
      <c r="H3" s="48" t="s">
        <v>13</v>
      </c>
      <c r="I3" s="48"/>
      <c r="J3" s="48"/>
      <c r="K3" s="50" t="s">
        <v>16</v>
      </c>
      <c r="L3" s="52" t="s">
        <v>11</v>
      </c>
      <c r="M3" s="54" t="s">
        <v>4</v>
      </c>
      <c r="N3" s="55"/>
      <c r="O3" s="52" t="s">
        <v>17</v>
      </c>
      <c r="P3" s="52" t="s">
        <v>8</v>
      </c>
      <c r="Q3" s="56" t="s">
        <v>9</v>
      </c>
      <c r="R3" s="58" t="s">
        <v>10</v>
      </c>
    </row>
    <row r="4" spans="1:19" ht="105.75" customHeight="1" x14ac:dyDescent="0.2">
      <c r="A4" s="47"/>
      <c r="B4" s="49"/>
      <c r="C4" s="49"/>
      <c r="D4" s="49"/>
      <c r="E4" s="23" t="s">
        <v>14</v>
      </c>
      <c r="F4" s="23" t="s">
        <v>15</v>
      </c>
      <c r="G4" s="23" t="s">
        <v>30</v>
      </c>
      <c r="H4" s="23" t="s">
        <v>14</v>
      </c>
      <c r="I4" s="23" t="s">
        <v>15</v>
      </c>
      <c r="J4" s="23" t="s">
        <v>30</v>
      </c>
      <c r="K4" s="51"/>
      <c r="L4" s="53"/>
      <c r="M4" s="34" t="s">
        <v>5</v>
      </c>
      <c r="N4" s="34" t="s">
        <v>7</v>
      </c>
      <c r="O4" s="53"/>
      <c r="P4" s="53"/>
      <c r="Q4" s="57"/>
      <c r="R4" s="59"/>
    </row>
    <row r="5" spans="1:19" s="19" customFormat="1" ht="63.75" x14ac:dyDescent="0.25">
      <c r="A5" s="39">
        <v>12</v>
      </c>
      <c r="B5" s="44" t="s">
        <v>29</v>
      </c>
      <c r="C5" s="42" t="s">
        <v>18</v>
      </c>
      <c r="D5" s="29">
        <v>3</v>
      </c>
      <c r="E5" s="37">
        <v>12850</v>
      </c>
      <c r="F5" s="37">
        <v>15660</v>
      </c>
      <c r="G5" s="32">
        <v>16957.5</v>
      </c>
      <c r="H5" s="33">
        <f>ROUND((E5-(E5*22/122)),2)</f>
        <v>10532.79</v>
      </c>
      <c r="I5" s="33">
        <f t="shared" ref="I5:J5" si="0">ROUND((F5-(F5*22/122)),2)</f>
        <v>12836.07</v>
      </c>
      <c r="J5" s="33">
        <f t="shared" si="0"/>
        <v>13899.59</v>
      </c>
      <c r="K5" s="27">
        <f t="shared" ref="K5" si="1">ROUND(IFERROR(AVERAGE(H5:J5),),2)</f>
        <v>12422.82</v>
      </c>
      <c r="L5" s="35">
        <f t="shared" ref="L5" si="2">ROUND(((1*H5+1*I5+1*J5)/(1*3)),2)</f>
        <v>12422.82</v>
      </c>
      <c r="M5" s="15">
        <f t="shared" ref="M5" si="3">IFERROR(_xlfn.STDEV.S(H5:J5),)</f>
        <v>1721.0227477094552</v>
      </c>
      <c r="N5" s="16">
        <f t="shared" ref="N5" si="4">IFERROR(_xlfn.STDEV.S(H5:J5)/AVERAGE(H5:J5),)</f>
        <v>0.13853724110147769</v>
      </c>
      <c r="O5" s="33">
        <f t="shared" ref="O5" si="5">IFERROR((SMALL(H5:L5,COUNTIF(H5:L5,0)+1)),0)</f>
        <v>10532.79</v>
      </c>
      <c r="P5" s="36">
        <v>0.22</v>
      </c>
      <c r="Q5" s="33">
        <f t="shared" ref="Q5" si="6">ROUND((O5+(O5*P5)),2)</f>
        <v>12850</v>
      </c>
      <c r="R5" s="17">
        <f t="shared" ref="R5" si="7">D5*Q5</f>
        <v>38550</v>
      </c>
      <c r="S5" s="18"/>
    </row>
    <row r="6" spans="1:19" s="14" customFormat="1" ht="16.5" customHeight="1" x14ac:dyDescent="0.2">
      <c r="A6" s="41"/>
      <c r="B6" s="24"/>
      <c r="C6" s="26"/>
      <c r="D6" s="25"/>
      <c r="E6" s="30"/>
      <c r="F6" s="30"/>
      <c r="G6" s="30"/>
      <c r="H6" s="30"/>
      <c r="I6" s="30"/>
      <c r="J6" s="30"/>
      <c r="K6" s="11"/>
      <c r="L6" s="11"/>
      <c r="M6" s="11"/>
      <c r="N6" s="11"/>
      <c r="O6" s="11"/>
      <c r="P6" s="11"/>
      <c r="Q6" s="12"/>
      <c r="R6" s="12">
        <f>SUBTOTAL(9,R5:R5)</f>
        <v>38550</v>
      </c>
      <c r="S6" s="13"/>
    </row>
    <row r="7" spans="1:19" x14ac:dyDescent="0.2">
      <c r="B7" s="21"/>
      <c r="C7" s="6"/>
      <c r="D7" s="7"/>
      <c r="E7" s="7"/>
      <c r="F7" s="7"/>
      <c r="G7" s="5"/>
      <c r="H7" s="5"/>
      <c r="I7" s="5"/>
      <c r="J7" s="5"/>
    </row>
    <row r="8" spans="1:19" x14ac:dyDescent="0.2">
      <c r="B8" s="21"/>
      <c r="C8" s="6"/>
      <c r="D8" s="7"/>
      <c r="E8" s="7"/>
      <c r="F8" s="7"/>
      <c r="G8" s="5"/>
      <c r="H8" s="5"/>
      <c r="I8" s="5"/>
      <c r="J8" s="5"/>
    </row>
    <row r="9" spans="1:19" ht="51" customHeight="1" x14ac:dyDescent="0.2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9" x14ac:dyDescent="0.2">
      <c r="B10" s="21"/>
      <c r="C10" s="6"/>
      <c r="D10" s="7"/>
      <c r="E10" s="7"/>
      <c r="F10" s="7"/>
      <c r="G10" s="8"/>
      <c r="H10" s="8"/>
      <c r="I10" s="8"/>
      <c r="J10" s="8"/>
    </row>
    <row r="11" spans="1:19" x14ac:dyDescent="0.2">
      <c r="B11" s="21"/>
      <c r="C11" s="6"/>
      <c r="D11" s="7"/>
      <c r="E11" s="7"/>
      <c r="F11" s="7"/>
      <c r="G11" s="8"/>
      <c r="H11" s="8"/>
      <c r="I11" s="8"/>
      <c r="J11" s="8"/>
    </row>
    <row r="12" spans="1:19" x14ac:dyDescent="0.2">
      <c r="B12" s="21"/>
      <c r="C12" s="6"/>
      <c r="D12" s="7"/>
      <c r="E12" s="7"/>
      <c r="F12" s="7"/>
      <c r="G12" s="5"/>
      <c r="H12" s="5"/>
      <c r="I12" s="5"/>
      <c r="J12" s="5"/>
    </row>
    <row r="13" spans="1:19" x14ac:dyDescent="0.2">
      <c r="B13" s="21"/>
      <c r="C13" s="6"/>
      <c r="D13" s="7"/>
      <c r="E13" s="7"/>
      <c r="F13" s="7"/>
      <c r="G13" s="5"/>
      <c r="H13" s="5"/>
      <c r="I13" s="5"/>
      <c r="J13" s="5"/>
    </row>
    <row r="14" spans="1:19" x14ac:dyDescent="0.2">
      <c r="B14" s="21"/>
      <c r="C14" s="6"/>
      <c r="D14" s="7"/>
      <c r="E14" s="7"/>
      <c r="F14" s="7"/>
      <c r="G14" s="5"/>
      <c r="H14" s="5"/>
      <c r="I14" s="5"/>
      <c r="J14" s="5"/>
    </row>
    <row r="15" spans="1:19" x14ac:dyDescent="0.2">
      <c r="B15" s="21"/>
      <c r="C15" s="6"/>
      <c r="D15" s="7"/>
      <c r="E15" s="7"/>
      <c r="F15" s="7"/>
      <c r="G15" s="5"/>
      <c r="H15" s="5"/>
      <c r="I15" s="5"/>
      <c r="J15" s="5"/>
    </row>
    <row r="16" spans="1:19" x14ac:dyDescent="0.2">
      <c r="B16" s="21"/>
      <c r="C16" s="6"/>
      <c r="D16" s="7"/>
      <c r="E16" s="7"/>
      <c r="F16" s="7"/>
      <c r="G16" s="5"/>
      <c r="H16" s="5"/>
      <c r="I16" s="5"/>
      <c r="J16" s="5"/>
    </row>
    <row r="17" spans="2:10" x14ac:dyDescent="0.2">
      <c r="B17" s="21"/>
      <c r="C17" s="6"/>
      <c r="D17" s="7"/>
      <c r="E17" s="7"/>
      <c r="F17" s="7"/>
      <c r="G17" s="5"/>
      <c r="H17" s="5"/>
      <c r="I17" s="5"/>
      <c r="J17" s="5"/>
    </row>
    <row r="18" spans="2:10" x14ac:dyDescent="0.2">
      <c r="B18" s="21"/>
      <c r="C18" s="6"/>
      <c r="D18" s="7"/>
      <c r="E18" s="7"/>
      <c r="F18" s="7"/>
      <c r="G18" s="5"/>
      <c r="H18" s="5"/>
      <c r="I18" s="5"/>
      <c r="J18" s="5"/>
    </row>
    <row r="19" spans="2:10" x14ac:dyDescent="0.2">
      <c r="B19" s="21"/>
      <c r="C19" s="6"/>
      <c r="D19" s="7"/>
      <c r="E19" s="7"/>
      <c r="F19" s="7"/>
      <c r="G19" s="5"/>
      <c r="H19" s="5"/>
      <c r="I19" s="5"/>
      <c r="J19" s="5"/>
    </row>
    <row r="20" spans="2:10" x14ac:dyDescent="0.2">
      <c r="B20" s="21"/>
      <c r="C20" s="6"/>
      <c r="D20" s="7"/>
      <c r="E20" s="7"/>
      <c r="F20" s="7"/>
      <c r="G20" s="5"/>
      <c r="H20" s="5"/>
      <c r="I20" s="5"/>
      <c r="J20" s="5"/>
    </row>
    <row r="21" spans="2:10" x14ac:dyDescent="0.2">
      <c r="B21" s="21"/>
      <c r="C21" s="6"/>
      <c r="D21" s="7"/>
      <c r="E21" s="7"/>
      <c r="F21" s="7"/>
      <c r="G21" s="5"/>
      <c r="H21" s="5"/>
      <c r="I21" s="5"/>
      <c r="J21" s="5"/>
    </row>
    <row r="22" spans="2:10" x14ac:dyDescent="0.2">
      <c r="B22" s="21"/>
      <c r="C22" s="6"/>
      <c r="D22" s="7"/>
      <c r="E22" s="7"/>
      <c r="F22" s="7"/>
      <c r="G22" s="5"/>
      <c r="H22" s="5"/>
      <c r="I22" s="5"/>
      <c r="J22" s="5"/>
    </row>
    <row r="23" spans="2:10" x14ac:dyDescent="0.2">
      <c r="B23" s="21"/>
      <c r="C23" s="6"/>
      <c r="D23" s="7"/>
      <c r="E23" s="7"/>
      <c r="F23" s="7"/>
      <c r="G23" s="5"/>
      <c r="H23" s="5"/>
      <c r="I23" s="5"/>
      <c r="J23" s="5"/>
    </row>
    <row r="24" spans="2:10" x14ac:dyDescent="0.2">
      <c r="B24" s="21"/>
      <c r="C24" s="6"/>
      <c r="D24" s="7"/>
      <c r="E24" s="7"/>
      <c r="F24" s="7"/>
      <c r="G24" s="5"/>
      <c r="H24" s="5"/>
      <c r="I24" s="5"/>
      <c r="J24" s="5"/>
    </row>
    <row r="25" spans="2:10" x14ac:dyDescent="0.2">
      <c r="B25" s="21"/>
      <c r="C25" s="6"/>
      <c r="D25" s="7"/>
      <c r="E25" s="7"/>
      <c r="F25" s="7"/>
      <c r="G25" s="5"/>
      <c r="H25" s="5"/>
      <c r="I25" s="5"/>
      <c r="J25" s="5"/>
    </row>
    <row r="26" spans="2:10" x14ac:dyDescent="0.2">
      <c r="B26" s="21"/>
      <c r="C26" s="6"/>
      <c r="D26" s="7"/>
      <c r="E26" s="7"/>
      <c r="F26" s="7"/>
      <c r="G26" s="5"/>
      <c r="H26" s="5"/>
      <c r="I26" s="5"/>
      <c r="J26" s="5"/>
    </row>
    <row r="27" spans="2:10" x14ac:dyDescent="0.2">
      <c r="B27" s="21"/>
      <c r="C27" s="6"/>
      <c r="D27" s="7"/>
      <c r="E27" s="7"/>
      <c r="F27" s="7"/>
      <c r="G27" s="5"/>
      <c r="H27" s="5"/>
      <c r="I27" s="5"/>
      <c r="J27" s="5"/>
    </row>
    <row r="28" spans="2:10" x14ac:dyDescent="0.2">
      <c r="B28" s="21"/>
      <c r="C28" s="6"/>
      <c r="D28" s="7"/>
      <c r="E28" s="7"/>
      <c r="F28" s="7"/>
      <c r="G28" s="5"/>
      <c r="H28" s="5"/>
      <c r="I28" s="5"/>
      <c r="J28" s="5"/>
    </row>
    <row r="29" spans="2:10" x14ac:dyDescent="0.2">
      <c r="B29" s="21"/>
      <c r="C29" s="6"/>
      <c r="D29" s="7"/>
      <c r="E29" s="7"/>
      <c r="F29" s="7"/>
      <c r="G29" s="5"/>
      <c r="H29" s="5"/>
      <c r="I29" s="5"/>
      <c r="J29" s="5"/>
    </row>
    <row r="30" spans="2:10" x14ac:dyDescent="0.2">
      <c r="B30" s="21"/>
      <c r="C30" s="6"/>
      <c r="D30" s="7"/>
      <c r="E30" s="7"/>
      <c r="F30" s="7"/>
      <c r="G30" s="5"/>
      <c r="H30" s="5"/>
      <c r="I30" s="5"/>
      <c r="J30" s="5"/>
    </row>
    <row r="31" spans="2:10" x14ac:dyDescent="0.2">
      <c r="B31" s="21"/>
      <c r="C31" s="6"/>
      <c r="D31" s="7"/>
      <c r="E31" s="7"/>
      <c r="F31" s="7"/>
      <c r="G31" s="5"/>
      <c r="H31" s="5"/>
      <c r="I31" s="5"/>
      <c r="J31" s="5"/>
    </row>
    <row r="32" spans="2:10" x14ac:dyDescent="0.2">
      <c r="B32" s="21"/>
      <c r="C32" s="6"/>
      <c r="D32" s="7"/>
      <c r="E32" s="7"/>
      <c r="F32" s="7"/>
      <c r="G32" s="5"/>
      <c r="H32" s="5"/>
      <c r="I32" s="5"/>
      <c r="J32" s="5"/>
    </row>
    <row r="33" spans="2:10" x14ac:dyDescent="0.2">
      <c r="B33" s="21"/>
      <c r="C33" s="6"/>
      <c r="D33" s="7"/>
      <c r="E33" s="7"/>
      <c r="F33" s="7"/>
      <c r="G33" s="5"/>
      <c r="H33" s="5"/>
      <c r="I33" s="5"/>
      <c r="J33" s="5"/>
    </row>
    <row r="34" spans="2:10" x14ac:dyDescent="0.2">
      <c r="B34" s="21"/>
      <c r="C34" s="6"/>
      <c r="D34" s="7"/>
      <c r="E34" s="7"/>
      <c r="F34" s="7"/>
      <c r="G34" s="5"/>
      <c r="H34" s="5"/>
      <c r="I34" s="5"/>
      <c r="J34" s="5"/>
    </row>
    <row r="35" spans="2:10" x14ac:dyDescent="0.2">
      <c r="B35" s="21"/>
      <c r="C35" s="6"/>
      <c r="D35" s="7"/>
      <c r="E35" s="7"/>
      <c r="F35" s="7"/>
      <c r="G35" s="5"/>
      <c r="H35" s="5"/>
      <c r="I35" s="5"/>
      <c r="J35" s="5"/>
    </row>
    <row r="36" spans="2:10" x14ac:dyDescent="0.2">
      <c r="B36" s="21"/>
      <c r="C36" s="6"/>
      <c r="D36" s="7"/>
      <c r="E36" s="7"/>
      <c r="F36" s="7"/>
      <c r="G36" s="5"/>
      <c r="H36" s="5"/>
      <c r="I36" s="5"/>
      <c r="J36" s="5"/>
    </row>
    <row r="37" spans="2:10" x14ac:dyDescent="0.2">
      <c r="B37" s="21"/>
      <c r="C37" s="6"/>
      <c r="D37" s="7"/>
      <c r="E37" s="7"/>
      <c r="F37" s="7"/>
      <c r="G37" s="5"/>
      <c r="H37" s="5"/>
      <c r="I37" s="5"/>
      <c r="J37" s="5"/>
    </row>
    <row r="38" spans="2:10" x14ac:dyDescent="0.2">
      <c r="B38" s="21"/>
      <c r="C38" s="6"/>
      <c r="D38" s="7"/>
      <c r="E38" s="7"/>
      <c r="F38" s="7"/>
      <c r="G38" s="5"/>
      <c r="H38" s="5"/>
      <c r="I38" s="5"/>
      <c r="J38" s="5"/>
    </row>
    <row r="39" spans="2:10" x14ac:dyDescent="0.2">
      <c r="B39" s="21"/>
      <c r="C39" s="6"/>
      <c r="D39" s="7"/>
      <c r="E39" s="7"/>
      <c r="F39" s="7"/>
      <c r="G39" s="5"/>
      <c r="H39" s="5"/>
      <c r="I39" s="5"/>
      <c r="J39" s="5"/>
    </row>
    <row r="40" spans="2:10" x14ac:dyDescent="0.2">
      <c r="B40" s="21"/>
      <c r="C40" s="6"/>
      <c r="D40" s="7"/>
      <c r="E40" s="7"/>
      <c r="F40" s="7"/>
      <c r="G40" s="5"/>
      <c r="H40" s="5"/>
      <c r="I40" s="5"/>
      <c r="J40" s="5"/>
    </row>
    <row r="41" spans="2:10" x14ac:dyDescent="0.2">
      <c r="B41" s="21"/>
      <c r="C41" s="6"/>
      <c r="D41" s="7"/>
      <c r="E41" s="7"/>
      <c r="F41" s="7"/>
      <c r="G41" s="5"/>
      <c r="H41" s="5"/>
      <c r="I41" s="5"/>
      <c r="J41" s="5"/>
    </row>
    <row r="42" spans="2:10" x14ac:dyDescent="0.2">
      <c r="B42" s="21"/>
      <c r="C42" s="6"/>
      <c r="D42" s="7"/>
      <c r="E42" s="7"/>
      <c r="F42" s="7"/>
      <c r="G42" s="5"/>
      <c r="H42" s="5"/>
      <c r="I42" s="5"/>
      <c r="J42" s="5"/>
    </row>
    <row r="43" spans="2:10" x14ac:dyDescent="0.2">
      <c r="B43" s="21"/>
      <c r="C43" s="6"/>
      <c r="D43" s="7"/>
      <c r="E43" s="7"/>
      <c r="F43" s="7"/>
      <c r="G43" s="5"/>
      <c r="H43" s="5"/>
      <c r="I43" s="5"/>
      <c r="J43" s="5"/>
    </row>
    <row r="44" spans="2:10" x14ac:dyDescent="0.2">
      <c r="B44" s="21"/>
      <c r="C44" s="6"/>
      <c r="D44" s="7"/>
      <c r="E44" s="7"/>
      <c r="F44" s="7"/>
      <c r="G44" s="5"/>
      <c r="H44" s="5"/>
      <c r="I44" s="5"/>
      <c r="J44" s="5"/>
    </row>
    <row r="45" spans="2:10" x14ac:dyDescent="0.2">
      <c r="B45" s="21"/>
      <c r="C45" s="6"/>
      <c r="D45" s="7"/>
      <c r="E45" s="7"/>
      <c r="F45" s="7"/>
      <c r="G45" s="5"/>
      <c r="H45" s="5"/>
      <c r="I45" s="5"/>
      <c r="J45" s="5"/>
    </row>
    <row r="46" spans="2:10" x14ac:dyDescent="0.2">
      <c r="B46" s="21"/>
      <c r="C46" s="5"/>
      <c r="D46" s="9"/>
      <c r="E46" s="5"/>
      <c r="F46" s="5"/>
      <c r="G46" s="5"/>
      <c r="H46" s="5"/>
      <c r="I46" s="5"/>
      <c r="J46" s="5"/>
    </row>
    <row r="47" spans="2:10" x14ac:dyDescent="0.2">
      <c r="B47" s="21"/>
      <c r="C47" s="5"/>
      <c r="D47" s="9"/>
      <c r="E47" s="5"/>
      <c r="F47" s="5"/>
      <c r="G47" s="5"/>
      <c r="H47" s="5"/>
      <c r="I47" s="5"/>
      <c r="J47" s="5"/>
    </row>
    <row r="48" spans="2:10" x14ac:dyDescent="0.2">
      <c r="B48" s="21"/>
      <c r="C48" s="5"/>
      <c r="D48" s="9"/>
      <c r="E48" s="5"/>
      <c r="F48" s="5"/>
      <c r="G48" s="5"/>
      <c r="H48" s="5"/>
      <c r="I48" s="5"/>
      <c r="J48" s="5"/>
    </row>
    <row r="49" spans="2:10" x14ac:dyDescent="0.2">
      <c r="B49" s="21"/>
      <c r="C49" s="5"/>
      <c r="D49" s="9"/>
      <c r="E49" s="5"/>
      <c r="F49" s="5"/>
      <c r="G49" s="5"/>
      <c r="H49" s="5"/>
      <c r="I49" s="5"/>
      <c r="J49" s="5"/>
    </row>
    <row r="50" spans="2:10" x14ac:dyDescent="0.2">
      <c r="B50" s="21"/>
      <c r="C50" s="5"/>
      <c r="D50" s="9"/>
      <c r="E50" s="5"/>
      <c r="F50" s="5"/>
      <c r="G50" s="5"/>
      <c r="H50" s="5"/>
      <c r="I50" s="5"/>
      <c r="J50" s="5"/>
    </row>
    <row r="51" spans="2:10" x14ac:dyDescent="0.2">
      <c r="B51" s="21"/>
      <c r="C51" s="5"/>
      <c r="D51" s="9"/>
      <c r="E51" s="5"/>
      <c r="F51" s="5"/>
      <c r="G51" s="5"/>
      <c r="H51" s="5"/>
      <c r="I51" s="5"/>
      <c r="J51" s="5"/>
    </row>
    <row r="52" spans="2:10" x14ac:dyDescent="0.2">
      <c r="B52" s="21"/>
      <c r="C52" s="5"/>
      <c r="D52" s="9"/>
      <c r="E52" s="5"/>
      <c r="F52" s="5"/>
      <c r="G52" s="5"/>
      <c r="H52" s="5"/>
      <c r="I52" s="5"/>
      <c r="J52" s="5"/>
    </row>
    <row r="53" spans="2:10" x14ac:dyDescent="0.2">
      <c r="G53" s="5"/>
      <c r="H53" s="5"/>
      <c r="I53" s="5"/>
      <c r="J53" s="5"/>
    </row>
    <row r="54" spans="2:10" x14ac:dyDescent="0.2">
      <c r="G54" s="5"/>
      <c r="H54" s="5"/>
      <c r="I54" s="5"/>
      <c r="J54" s="5"/>
    </row>
    <row r="55" spans="2:10" x14ac:dyDescent="0.2">
      <c r="G55" s="5"/>
      <c r="H55" s="5"/>
      <c r="I55" s="5"/>
      <c r="J55" s="5"/>
    </row>
    <row r="56" spans="2:10" x14ac:dyDescent="0.2">
      <c r="G56" s="5"/>
      <c r="H56" s="5"/>
      <c r="I56" s="5"/>
      <c r="J56" s="5"/>
    </row>
    <row r="57" spans="2:10" x14ac:dyDescent="0.2">
      <c r="G57" s="5"/>
      <c r="H57" s="5"/>
      <c r="I57" s="5"/>
      <c r="J57" s="5"/>
    </row>
    <row r="58" spans="2:10" x14ac:dyDescent="0.2">
      <c r="G58" s="5"/>
      <c r="H58" s="5"/>
      <c r="I58" s="5"/>
      <c r="J58" s="5"/>
    </row>
    <row r="59" spans="2:10" x14ac:dyDescent="0.2">
      <c r="G59" s="5"/>
      <c r="H59" s="5"/>
      <c r="I59" s="5"/>
      <c r="J59" s="5"/>
    </row>
    <row r="60" spans="2:10" x14ac:dyDescent="0.2">
      <c r="G60" s="5"/>
      <c r="H60" s="5"/>
      <c r="I60" s="5"/>
      <c r="J60" s="5"/>
    </row>
    <row r="61" spans="2:10" x14ac:dyDescent="0.2">
      <c r="G61" s="5"/>
      <c r="H61" s="5"/>
      <c r="I61" s="5"/>
      <c r="J61" s="5"/>
    </row>
    <row r="62" spans="2:10" x14ac:dyDescent="0.2">
      <c r="G62" s="5"/>
      <c r="H62" s="5"/>
      <c r="I62" s="5"/>
      <c r="J62" s="5"/>
    </row>
    <row r="63" spans="2:10" x14ac:dyDescent="0.2">
      <c r="G63" s="5"/>
      <c r="H63" s="5"/>
      <c r="I63" s="5"/>
      <c r="J63" s="5"/>
    </row>
    <row r="64" spans="2:10" x14ac:dyDescent="0.2">
      <c r="G64" s="5"/>
      <c r="H64" s="5"/>
      <c r="I64" s="5"/>
      <c r="J64" s="5"/>
    </row>
    <row r="65" spans="7:10" x14ac:dyDescent="0.2">
      <c r="G65" s="5"/>
      <c r="H65" s="5"/>
      <c r="I65" s="5"/>
      <c r="J65" s="5"/>
    </row>
    <row r="66" spans="7:10" x14ac:dyDescent="0.2">
      <c r="G66" s="5"/>
      <c r="H66" s="5"/>
      <c r="I66" s="5"/>
      <c r="J66" s="5"/>
    </row>
    <row r="67" spans="7:10" x14ac:dyDescent="0.2">
      <c r="G67" s="5"/>
      <c r="H67" s="5"/>
      <c r="I67" s="5"/>
      <c r="J67" s="5"/>
    </row>
    <row r="68" spans="7:10" x14ac:dyDescent="0.2">
      <c r="G68" s="5"/>
      <c r="H68" s="5"/>
      <c r="I68" s="5"/>
      <c r="J68" s="5"/>
    </row>
    <row r="69" spans="7:10" x14ac:dyDescent="0.2">
      <c r="G69" s="5"/>
      <c r="H69" s="5"/>
      <c r="I69" s="5"/>
      <c r="J69" s="5"/>
    </row>
    <row r="70" spans="7:10" x14ac:dyDescent="0.2">
      <c r="G70" s="5"/>
      <c r="H70" s="5"/>
      <c r="I70" s="5"/>
      <c r="J70" s="5"/>
    </row>
    <row r="71" spans="7:10" x14ac:dyDescent="0.2">
      <c r="G71" s="5"/>
      <c r="H71" s="5"/>
      <c r="I71" s="5"/>
      <c r="J71" s="5"/>
    </row>
    <row r="72" spans="7:10" x14ac:dyDescent="0.2">
      <c r="G72" s="5"/>
      <c r="H72" s="5"/>
      <c r="I72" s="5"/>
      <c r="J72" s="5"/>
    </row>
    <row r="73" spans="7:10" x14ac:dyDescent="0.2">
      <c r="G73" s="5"/>
      <c r="H73" s="5"/>
      <c r="I73" s="5"/>
      <c r="J73" s="5"/>
    </row>
    <row r="74" spans="7:10" x14ac:dyDescent="0.2">
      <c r="G74" s="5"/>
      <c r="H74" s="5"/>
      <c r="I74" s="5"/>
      <c r="J74" s="5"/>
    </row>
    <row r="75" spans="7:10" x14ac:dyDescent="0.2">
      <c r="G75" s="5"/>
      <c r="H75" s="5"/>
      <c r="I75" s="5"/>
      <c r="J75" s="5"/>
    </row>
    <row r="76" spans="7:10" x14ac:dyDescent="0.2">
      <c r="G76" s="5"/>
      <c r="H76" s="5"/>
      <c r="I76" s="5"/>
      <c r="J76" s="5"/>
    </row>
    <row r="77" spans="7:10" x14ac:dyDescent="0.2">
      <c r="G77" s="5"/>
      <c r="H77" s="5"/>
      <c r="I77" s="5"/>
      <c r="J77" s="5"/>
    </row>
    <row r="78" spans="7:10" x14ac:dyDescent="0.2">
      <c r="G78" s="5"/>
      <c r="H78" s="5"/>
      <c r="I78" s="5"/>
      <c r="J78" s="5"/>
    </row>
    <row r="79" spans="7:10" x14ac:dyDescent="0.2">
      <c r="G79" s="5"/>
      <c r="H79" s="5"/>
      <c r="I79" s="5"/>
      <c r="J79" s="5"/>
    </row>
    <row r="80" spans="7:10" x14ac:dyDescent="0.2">
      <c r="G80" s="5"/>
      <c r="H80" s="5"/>
      <c r="I80" s="5"/>
      <c r="J80" s="5"/>
    </row>
    <row r="81" spans="7:10" x14ac:dyDescent="0.2">
      <c r="G81" s="5"/>
      <c r="H81" s="5"/>
      <c r="I81" s="5"/>
      <c r="J81" s="5"/>
    </row>
    <row r="82" spans="7:10" x14ac:dyDescent="0.2">
      <c r="G82" s="5"/>
      <c r="H82" s="5"/>
      <c r="I82" s="5"/>
      <c r="J82" s="5"/>
    </row>
    <row r="83" spans="7:10" x14ac:dyDescent="0.2">
      <c r="G83" s="5"/>
      <c r="H83" s="5"/>
      <c r="I83" s="5"/>
      <c r="J83" s="5"/>
    </row>
  </sheetData>
  <autoFilter ref="A4:S5"/>
  <mergeCells count="15">
    <mergeCell ref="B9:M9"/>
    <mergeCell ref="A2:R2"/>
    <mergeCell ref="A3:A4"/>
    <mergeCell ref="B3:B4"/>
    <mergeCell ref="C3:C4"/>
    <mergeCell ref="D3:D4"/>
    <mergeCell ref="E3:G3"/>
    <mergeCell ref="H3:J3"/>
    <mergeCell ref="K3:K4"/>
    <mergeCell ref="L3:L4"/>
    <mergeCell ref="M3:N3"/>
    <mergeCell ref="O3:O4"/>
    <mergeCell ref="P3:P4"/>
    <mergeCell ref="Q3:Q4"/>
    <mergeCell ref="R3:R4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</vt:lpstr>
      <vt:lpstr>лот 1</vt:lpstr>
      <vt:lpstr>лот 2 (договор)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2019-12-27T05:25:34Z</cp:lastPrinted>
  <dcterms:created xsi:type="dcterms:W3CDTF">2015-11-02T11:37:41Z</dcterms:created>
  <dcterms:modified xsi:type="dcterms:W3CDTF">2026-09-07T10:07:52Z</dcterms:modified>
</cp:coreProperties>
</file>