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8\обмен-гз\Цюрик О.П,\ЗАКУПКИ 2026\Янучек М.А\ЕП п.4\Услуги по ремонту электродвигатея насоса Grundfos\"/>
    </mc:Choice>
  </mc:AlternateContent>
  <bookViews>
    <workbookView xWindow="0" yWindow="0" windowWidth="28800" windowHeight="12135"/>
  </bookViews>
  <sheets>
    <sheet name="НМЦК" sheetId="4" r:id="rId1"/>
  </sheets>
  <definedNames>
    <definedName name="_xlnm.Print_Area" localSheetId="0">НМЦК!$A$1:$R$8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4" l="1"/>
  <c r="Q5" i="4" l="1"/>
  <c r="P5" i="4"/>
  <c r="P6" i="4" s="1"/>
  <c r="Q6" i="4" l="1"/>
  <c r="O6" i="4"/>
  <c r="K5" i="4"/>
  <c r="L5" i="4" s="1"/>
  <c r="M5" i="4" s="1"/>
  <c r="N5" i="4" s="1"/>
  <c r="H5" i="4"/>
  <c r="I5" i="4" s="1"/>
  <c r="J5" i="4" s="1"/>
  <c r="N6" i="4" l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<sst xmlns="http://schemas.openxmlformats.org/spreadsheetml/2006/main" count="25" uniqueCount="25">
  <si>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</si>
  <si>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</si>
  <si>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</si>
  <si>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</si>
  <si>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</si>
  <si>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</si>
  <si>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</si>
  <si>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Цена за единицу изм. (руб.)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</si>
  <si>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</si>
  <si>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</si>
  <si>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</si>
  <si>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</si>
  <si>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</si>
  <si>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</si>
  <si>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</si>
  <si>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</si>
  <si>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t>шт.</t>
  </si>
  <si>
    <t>Приложение № 2 к заявке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</si>
  <si>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</si>
  <si>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</si>
  <si>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Перемотка статора насоса Grundfos </t>
  </si>
  <si>
    <t xml:space="preserve">Поставщик 1                  Коммерческое предложение № б/н от 16.06.2026
</t>
  </si>
  <si>
    <t xml:space="preserve">Поставщик 1                  Коммерческое предложение № СПК _ 37от 16.06.2026
</t>
  </si>
  <si>
    <t xml:space="preserve">Начальная (максимальная) цена контракта определена методом сопоставимых рыночных цен (анализа рынка) данной продукции составляет:
18 900,00 (восемнадцать тысяч девятьсот рублей) 99 копеек
</t>
  </si>
  <si>
    <t xml:space="preserve">Поставщик 1                  Коммерческое предложение № б/н от 15.06.2026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</si>
</sst>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11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7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" fontId="8" fillId="2" borderId="4" xfId="0" applyNumberFormat="1" applyFont="1" applyFill="1" applyBorder="1"/>
    <xf numFmtId="4" fontId="8" fillId="0" borderId="4" xfId="0" applyNumberFormat="1" applyFont="1" applyBorder="1"/>
    <xf numFmtId="0" fontId="2" fillId="0" borderId="5" xfId="0" applyFont="1" applyBorder="1" applyAlignment="1">
      <alignment horizontal="center" vertical="top"/>
    </xf>
    <xf numFmtId="4" fontId="8" fillId="3" borderId="4" xfId="0" applyNumberFormat="1" applyFont="1" applyFill="1" applyBorder="1"/>
    <xf numFmtId="0" fontId="2" fillId="0" borderId="0" xfId="0" applyFont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1409700</xdr:rowOff>
    </xdr:from>
    <xdr:to>
      <xdr:col>10</xdr:col>
      <xdr:colOff>0</xdr:colOff>
      <xdr:row>3</xdr:row>
      <xdr:rowOff>1857375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91600" y="2752725"/>
          <a:ext cx="933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161925</xdr:colOff>
      <xdr:row>3</xdr:row>
      <xdr:rowOff>2224087</xdr:rowOff>
    </xdr:from>
    <xdr:to>
      <xdr:col>10</xdr:col>
      <xdr:colOff>1647825</xdr:colOff>
      <xdr:row>3</xdr:row>
      <xdr:rowOff>2757487</xdr:rowOff>
    </xdr:to>
    <xdr:pic>
      <xdr:nvPicPr>
        <xdr:cNvPr id="4889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18144" y="3831431"/>
          <a:ext cx="14859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4"/>
  <sheetViews>
    <sheetView tabSelected="1" zoomScale="80" zoomScaleNormal="80" workbookViewId="0">
      <selection activeCell="A8" sqref="A8:Q8"/>
    </sheetView>
  </sheetViews>
  <sheetFormatPr defaultRowHeight="12.75" x14ac:dyDescent="0.2"/>
  <cols>
    <col min="1" max="1" width="3.140625" style="2" customWidth="1"/>
    <col min="2" max="2" width="41.42578125" style="2" customWidth="1"/>
    <col min="3" max="3" width="7.85546875" style="2" customWidth="1"/>
    <col min="4" max="4" width="6.85546875" style="2" customWidth="1"/>
    <col min="5" max="5" width="20.140625" style="2" customWidth="1"/>
    <col min="6" max="6" width="20.28515625" style="2" customWidth="1"/>
    <col min="7" max="7" width="21.28515625" style="2" customWidth="1"/>
    <col min="8" max="8" width="15.5703125" style="2" customWidth="1"/>
    <col min="9" max="9" width="20.140625" style="2" customWidth="1"/>
    <col min="10" max="10" width="18" style="2" customWidth="1"/>
    <col min="11" max="11" width="29.7109375" style="2" customWidth="1"/>
    <col min="12" max="12" width="13.5703125" style="2" customWidth="1"/>
    <col min="13" max="13" width="13" style="2" customWidth="1"/>
    <col min="14" max="14" width="13.85546875" style="2" customWidth="1"/>
    <col min="15" max="15" width="14.140625" style="2" customWidth="1"/>
    <col min="16" max="16" width="15.28515625" style="2" customWidth="1"/>
    <col min="17" max="17" width="15.7109375" style="2" customWidth="1"/>
    <col min="18" max="16384" width="9.140625" style="2"/>
  </cols>
  <sheetData>
    <row r="1" spans="1:119" ht="27.75" customHeight="1" x14ac:dyDescent="0.3">
      <c r="C1" s="3"/>
      <c r="K1" s="24" t="s">
        <v>17</v>
      </c>
      <c r="L1" s="24"/>
      <c r="M1" s="24"/>
      <c r="N1" s="2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119" ht="39" customHeight="1" x14ac:dyDescent="0.25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7"/>
      <c r="M2" s="8"/>
      <c r="N2" s="8"/>
      <c r="O2" s="9"/>
      <c r="P2" s="9"/>
      <c r="Q2" s="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119" ht="59.25" customHeight="1" x14ac:dyDescent="0.3">
      <c r="A3" s="25" t="s">
        <v>0</v>
      </c>
      <c r="B3" s="25" t="s">
        <v>2</v>
      </c>
      <c r="C3" s="25" t="s">
        <v>1</v>
      </c>
      <c r="D3" s="25" t="s">
        <v>3</v>
      </c>
      <c r="E3" s="30" t="s">
        <v>8</v>
      </c>
      <c r="F3" s="30"/>
      <c r="G3" s="30"/>
      <c r="H3" s="31" t="s">
        <v>9</v>
      </c>
      <c r="I3" s="31"/>
      <c r="J3" s="31"/>
      <c r="K3" s="26" t="s">
        <v>10</v>
      </c>
      <c r="L3" s="27"/>
      <c r="M3" s="27"/>
      <c r="N3" s="27"/>
      <c r="O3" s="23" t="s">
        <v>13</v>
      </c>
      <c r="P3" s="23" t="s">
        <v>14</v>
      </c>
      <c r="Q3" s="23" t="s">
        <v>15</v>
      </c>
    </row>
    <row r="4" spans="1:119" ht="219" customHeight="1" x14ac:dyDescent="0.2">
      <c r="A4" s="25"/>
      <c r="B4" s="25"/>
      <c r="C4" s="25"/>
      <c r="D4" s="25"/>
      <c r="E4" s="38" t="s">
        <v>22</v>
      </c>
      <c r="F4" s="38" t="s">
        <v>21</v>
      </c>
      <c r="G4" s="39" t="s">
        <v>24</v>
      </c>
      <c r="H4" s="38" t="s">
        <v>5</v>
      </c>
      <c r="I4" s="38" t="s">
        <v>4</v>
      </c>
      <c r="J4" s="40" t="s">
        <v>18</v>
      </c>
      <c r="K4" s="41" t="s">
        <v>19</v>
      </c>
      <c r="L4" s="42" t="s">
        <v>7</v>
      </c>
      <c r="M4" s="42" t="s">
        <v>11</v>
      </c>
      <c r="N4" s="42" t="s">
        <v>12</v>
      </c>
      <c r="O4" s="23"/>
      <c r="P4" s="23"/>
      <c r="Q4" s="23"/>
    </row>
    <row r="5" spans="1:119" s="45" customFormat="1" ht="25.5" customHeight="1" x14ac:dyDescent="0.25">
      <c r="A5" s="18">
        <v>1</v>
      </c>
      <c r="B5" s="19" t="s">
        <v>20</v>
      </c>
      <c r="C5" s="20" t="s">
        <v>16</v>
      </c>
      <c r="D5" s="11">
        <v>1</v>
      </c>
      <c r="E5" s="12">
        <v>18900</v>
      </c>
      <c r="F5" s="12">
        <v>21000</v>
      </c>
      <c r="G5" s="12">
        <v>25200</v>
      </c>
      <c r="H5" s="13">
        <f t="shared" ref="H5" si="0">AVERAGE(E5:G5)</f>
        <v>21700</v>
      </c>
      <c r="I5" s="14">
        <f t="shared" ref="I5" si="1">SQRT(((SUM((POWER(E5-H5,2)),(POWER(F5-H5,2)),(POWER(G5-H5,2)))/(COLUMNS(E5:G5)-1))))</f>
        <v>3207.802986469088</v>
      </c>
      <c r="J5" s="14">
        <f t="shared" ref="J5" si="2">I5/H5*100</f>
        <v>14.782502241793033</v>
      </c>
      <c r="K5" s="15">
        <f t="shared" ref="K5" si="3">((D5/3)*(SUM(E5:G5)))</f>
        <v>21700</v>
      </c>
      <c r="L5" s="16">
        <f t="shared" ref="L5" si="4">K5/D5</f>
        <v>21700</v>
      </c>
      <c r="M5" s="15">
        <f t="shared" ref="M5" si="5">ROUND(L5,2)</f>
        <v>21700</v>
      </c>
      <c r="N5" s="15">
        <f t="shared" ref="N5" si="6">M5*D5</f>
        <v>21700</v>
      </c>
      <c r="O5" s="17">
        <f t="shared" ref="O5" si="7">D5*E5</f>
        <v>18900</v>
      </c>
      <c r="P5" s="14">
        <f>D5*F5</f>
        <v>21000</v>
      </c>
      <c r="Q5" s="14">
        <f>D5*G5</f>
        <v>25200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119" s="1" customFormat="1" ht="18.75" x14ac:dyDescent="0.3">
      <c r="A6" s="32"/>
      <c r="B6" s="32"/>
      <c r="C6" s="33"/>
      <c r="D6" s="33"/>
      <c r="E6" s="33"/>
      <c r="F6" s="33"/>
      <c r="G6" s="34"/>
      <c r="H6" s="35"/>
      <c r="I6" s="35"/>
      <c r="J6" s="35"/>
      <c r="K6" s="36"/>
      <c r="L6" s="37"/>
      <c r="M6" s="37"/>
      <c r="N6" s="43">
        <f>SUM(N5:N5)</f>
        <v>21700</v>
      </c>
      <c r="O6" s="46">
        <f>SUM(O5:O5)</f>
        <v>18900</v>
      </c>
      <c r="P6" s="44">
        <f>SUM(P5:P5)</f>
        <v>21000</v>
      </c>
      <c r="Q6" s="44">
        <f>SUM(Q5:Q5)</f>
        <v>25200</v>
      </c>
    </row>
    <row r="7" spans="1:119" s="1" customFormat="1" ht="18.75" x14ac:dyDescent="0.3">
      <c r="A7" s="21"/>
      <c r="B7" s="21"/>
      <c r="C7" s="21"/>
      <c r="D7" s="21"/>
      <c r="E7" s="21"/>
      <c r="F7" s="10"/>
      <c r="G7" s="10"/>
      <c r="H7" s="10"/>
      <c r="I7" s="10"/>
      <c r="J7" s="10"/>
      <c r="K7" s="10"/>
      <c r="L7" s="10"/>
      <c r="M7" s="10"/>
      <c r="N7" s="10"/>
      <c r="O7" s="21"/>
      <c r="P7" s="21"/>
      <c r="Q7" s="21"/>
    </row>
    <row r="8" spans="1:119" s="1" customFormat="1" ht="115.5" customHeight="1" x14ac:dyDescent="0.3">
      <c r="A8" s="22" t="s">
        <v>23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19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19" s="1" customFormat="1" x14ac:dyDescent="0.2">
      <c r="A10" s="2"/>
      <c r="B10" s="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</row>
    <row r="11" spans="1:119" s="1" customFormat="1" x14ac:dyDescent="0.2">
      <c r="A11" s="6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19" s="1" customForma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19" s="1" customForma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19" s="1" customForma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19" s="1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19" s="1" customForma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customHeight="1" x14ac:dyDescent="0.2"/>
    <row r="24" spans="1:17" ht="132" customHeight="1" x14ac:dyDescent="0.2"/>
  </sheetData>
  <mergeCells count="13">
    <mergeCell ref="A8:Q8"/>
    <mergeCell ref="P3:P4"/>
    <mergeCell ref="Q3:Q4"/>
    <mergeCell ref="K1:N1"/>
    <mergeCell ref="B3:B4"/>
    <mergeCell ref="C3:C4"/>
    <mergeCell ref="D3:D4"/>
    <mergeCell ref="K3:N3"/>
    <mergeCell ref="A2:K2"/>
    <mergeCell ref="E3:G3"/>
    <mergeCell ref="H3:J3"/>
    <mergeCell ref="A3:A4"/>
    <mergeCell ref="O3:O4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ADM</cp:lastModifiedBy>
  <cp:lastPrinted>2026-06-17T04:40:21Z</cp:lastPrinted>
  <dcterms:created xsi:type="dcterms:W3CDTF">2014-01-15T18:15:09Z</dcterms:created>
  <dcterms:modified xsi:type="dcterms:W3CDTF">2026-06-17T04:40:46Z</dcterms:modified>
</cp:coreProperties>
</file>