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4640" windowHeight="9168" tabRatio="236"/>
  </bookViews>
  <sheets>
    <sheet name="Обоснование НМЦК" sheetId="4" r:id="rId1"/>
  </sheets>
  <definedNames>
    <definedName name="_xlnm.Print_Area" localSheetId="0">'Обоснование НМЦК'!$A$1:$M$5</definedName>
  </definedNames>
  <calcPr calcId="152511"/>
</workbook>
</file>

<file path=xl/calcChain.xml><?xml version="1.0" encoding="utf-8"?>
<calcChain xmlns="http://schemas.openxmlformats.org/spreadsheetml/2006/main">
  <c r="J4" i="4" l="1"/>
  <c r="I4" i="4"/>
  <c r="H4" i="4" s="1"/>
  <c r="M4" i="4" s="1"/>
  <c r="K4" i="4" l="1"/>
  <c r="L4" i="4" s="1"/>
  <c r="N6" i="4" l="1"/>
  <c r="M5" i="4"/>
  <c r="C1" i="4"/>
</calcChain>
</file>

<file path=xl/sharedStrings.xml><?xml version="1.0" encoding="utf-8"?>
<sst xmlns="http://schemas.openxmlformats.org/spreadsheetml/2006/main" count="19" uniqueCount="18">
  <si>
    <t>Начальная (максимальная) цена контракта</t>
  </si>
  <si>
    <t>Цена единицы товара, руб. (ц) и  номер источника ценовой информации (i)</t>
  </si>
  <si>
    <t>Цена предлагаемая Заказчиком</t>
  </si>
  <si>
    <t>Кол-во значений, используемых в расчете (n)</t>
  </si>
  <si>
    <t>Среднее квадратичное отклонение, σ</t>
  </si>
  <si>
    <t>Совокупность значений</t>
  </si>
  <si>
    <t>№ п/п</t>
  </si>
  <si>
    <t>Наименование объекта закупки</t>
  </si>
  <si>
    <t>Ед. изм.</t>
  </si>
  <si>
    <t>ИТОГО:</t>
  </si>
  <si>
    <t>Объем объекта закупки</t>
  </si>
  <si>
    <t>Кол-во, (v)</t>
  </si>
  <si>
    <t>Коэфф. вариации, V</t>
  </si>
  <si>
    <t>Источник1</t>
  </si>
  <si>
    <t>Источник2</t>
  </si>
  <si>
    <t>Источник3</t>
  </si>
  <si>
    <t>оказание услуг (работ) по техническому обслуживанию и ремонту автомобилей</t>
  </si>
  <si>
    <t>нормо час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</si>
</sst>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_р_."/>
    <numFmt numFmtId="165" formatCode="0.0000000000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rgb="FF222222"/>
      <name val="Arial"/>
      <family val="2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3" fillId="2" borderId="0" xfId="1" applyFont="1" applyFill="1"/>
    <xf numFmtId="0" fontId="3" fillId="2" borderId="0" xfId="1" applyFont="1" applyFill="1" applyAlignment="1">
      <alignment horizontal="center" vertical="center"/>
    </xf>
    <xf numFmtId="0" fontId="3" fillId="2" borderId="1" xfId="1" applyFont="1" applyFill="1" applyBorder="1" applyAlignment="1" applyProtection="1">
      <alignment horizontal="center" vertical="center" wrapText="1"/>
      <protection locked="0" hidden="1"/>
    </xf>
    <xf numFmtId="0" fontId="3" fillId="2" borderId="1" xfId="1" applyFont="1" applyFill="1" applyBorder="1" applyAlignment="1" applyProtection="1">
      <alignment horizontal="center" vertical="center" wrapText="1"/>
      <protection hidden="1"/>
    </xf>
    <xf numFmtId="4" fontId="3" fillId="2" borderId="0" xfId="1" applyNumberFormat="1" applyFont="1" applyFill="1"/>
    <xf numFmtId="4" fontId="5" fillId="2" borderId="1" xfId="0" applyNumberFormat="1" applyFont="1" applyFill="1" applyBorder="1" applyAlignment="1">
      <alignment horizontal="center" vertical="center"/>
    </xf>
    <xf numFmtId="4" fontId="4" fillId="2" borderId="1" xfId="1" applyNumberFormat="1" applyFont="1" applyFill="1" applyBorder="1" applyAlignment="1" applyProtection="1">
      <alignment horizontal="center" vertical="center" wrapText="1"/>
      <protection hidden="1"/>
    </xf>
    <xf numFmtId="4" fontId="4" fillId="2" borderId="4" xfId="1" applyNumberFormat="1" applyFont="1" applyFill="1" applyBorder="1" applyAlignment="1" applyProtection="1">
      <alignment horizontal="center" vertical="center" wrapText="1"/>
      <protection hidden="1"/>
    </xf>
    <xf numFmtId="0" fontId="3" fillId="2" borderId="3" xfId="1" applyFont="1" applyFill="1" applyBorder="1"/>
    <xf numFmtId="2" fontId="7" fillId="0" borderId="1" xfId="0" applyNumberFormat="1" applyFont="1" applyBorder="1"/>
    <xf numFmtId="165" fontId="3" fillId="2" borderId="0" xfId="1" applyNumberFormat="1" applyFont="1" applyFill="1"/>
    <xf numFmtId="164" fontId="3" fillId="2" borderId="3" xfId="1" applyNumberFormat="1" applyFont="1" applyFill="1" applyBorder="1" applyAlignment="1" applyProtection="1">
      <alignment horizontal="center" vertical="center" wrapText="1"/>
      <protection hidden="1"/>
    </xf>
    <xf numFmtId="0" fontId="3" fillId="2" borderId="1" xfId="1" applyFont="1" applyFill="1" applyBorder="1" applyAlignment="1" applyProtection="1">
      <alignment horizontal="center" vertical="center" wrapText="1"/>
      <protection hidden="1"/>
    </xf>
    <xf numFmtId="0" fontId="3" fillId="2" borderId="3" xfId="1" applyFont="1" applyFill="1" applyBorder="1" applyAlignment="1">
      <alignment horizontal="center"/>
    </xf>
    <xf numFmtId="0" fontId="8" fillId="0" borderId="8" xfId="0" applyFont="1" applyBorder="1" applyAlignment="1">
      <alignment horizontal="justify" vertical="center" wrapText="1"/>
    </xf>
    <xf numFmtId="0" fontId="8" fillId="0" borderId="9" xfId="0" applyFont="1" applyBorder="1" applyAlignment="1">
      <alignment horizontal="justify" vertical="center" wrapText="1"/>
    </xf>
    <xf numFmtId="0" fontId="8" fillId="0" borderId="10" xfId="0" applyFont="1" applyBorder="1" applyAlignment="1">
      <alignment horizontal="justify" vertical="center" wrapText="1"/>
    </xf>
    <xf numFmtId="4" fontId="6" fillId="2" borderId="4" xfId="1" applyNumberFormat="1" applyFont="1" applyFill="1" applyBorder="1" applyAlignment="1" applyProtection="1">
      <alignment horizontal="right" vertical="center" wrapText="1"/>
      <protection hidden="1"/>
    </xf>
    <xf numFmtId="4" fontId="6" fillId="2" borderId="5" xfId="1" applyNumberFormat="1" applyFont="1" applyFill="1" applyBorder="1" applyAlignment="1" applyProtection="1">
      <alignment horizontal="right" vertical="center" wrapText="1"/>
      <protection hidden="1"/>
    </xf>
    <xf numFmtId="4" fontId="6" fillId="2" borderId="6" xfId="1" applyNumberFormat="1" applyFont="1" applyFill="1" applyBorder="1" applyAlignment="1" applyProtection="1">
      <alignment horizontal="right" vertical="center" wrapText="1"/>
      <protection hidden="1"/>
    </xf>
    <xf numFmtId="0" fontId="2" fillId="2" borderId="1" xfId="1" applyFont="1" applyFill="1" applyBorder="1" applyAlignment="1" applyProtection="1">
      <alignment horizontal="center" vertical="center" wrapText="1"/>
      <protection hidden="1"/>
    </xf>
    <xf numFmtId="164" fontId="2" fillId="2" borderId="1" xfId="1" applyNumberFormat="1" applyFont="1" applyFill="1" applyBorder="1" applyAlignment="1" applyProtection="1">
      <alignment horizontal="center" vertical="center" wrapText="1"/>
      <protection hidden="1"/>
    </xf>
    <xf numFmtId="164" fontId="3" fillId="2" borderId="2" xfId="1" applyNumberFormat="1" applyFont="1" applyFill="1" applyBorder="1" applyAlignment="1" applyProtection="1">
      <alignment horizontal="center" vertical="center" wrapText="1"/>
      <protection hidden="1"/>
    </xf>
    <xf numFmtId="164" fontId="3" fillId="2" borderId="7" xfId="1" applyNumberFormat="1" applyFont="1" applyFill="1" applyBorder="1" applyAlignment="1" applyProtection="1">
      <alignment horizontal="center" vertical="center" wrapText="1"/>
      <protection hidden="1"/>
    </xf>
    <xf numFmtId="164" fontId="3" fillId="2" borderId="3" xfId="1" applyNumberFormat="1" applyFont="1" applyFill="1" applyBorder="1" applyAlignment="1" applyProtection="1">
      <alignment horizontal="center" vertical="center" wrapText="1"/>
      <protection hidden="1"/>
    </xf>
    <xf numFmtId="0" fontId="3" fillId="2" borderId="1" xfId="1" applyFont="1" applyFill="1" applyBorder="1" applyAlignment="1" applyProtection="1">
      <alignment horizontal="center" vertical="center" wrapText="1"/>
      <protection hidden="1"/>
    </xf>
    <xf numFmtId="0" fontId="2" fillId="2" borderId="4" xfId="1" applyNumberFormat="1" applyFont="1" applyFill="1" applyBorder="1" applyAlignment="1" applyProtection="1">
      <alignment horizontal="center" vertical="center" wrapText="1"/>
      <protection hidden="1"/>
    </xf>
    <xf numFmtId="0" fontId="2" fillId="2" borderId="5" xfId="1" applyNumberFormat="1" applyFont="1" applyFill="1" applyBorder="1" applyAlignment="1" applyProtection="1">
      <alignment horizontal="center" vertical="center" wrapText="1"/>
      <protection hidden="1"/>
    </xf>
    <xf numFmtId="0" fontId="3" fillId="2" borderId="2" xfId="1" applyFont="1" applyFill="1" applyBorder="1" applyAlignment="1">
      <alignment horizontal="center"/>
    </xf>
    <xf numFmtId="0" fontId="3" fillId="2" borderId="7" xfId="1" applyFont="1" applyFill="1" applyBorder="1" applyAlignment="1">
      <alignment horizontal="center"/>
    </xf>
    <xf numFmtId="0" fontId="3" fillId="2" borderId="3" xfId="1" applyFont="1" applyFill="1" applyBorder="1" applyAlignment="1">
      <alignment horizontal="center"/>
    </xf>
    <xf numFmtId="164" fontId="3" fillId="2" borderId="1" xfId="1" applyNumberFormat="1" applyFont="1" applyFill="1" applyBorder="1" applyAlignment="1" applyProtection="1">
      <alignment horizontal="center" vertical="center" wrapText="1"/>
      <protection hidden="1"/>
    </xf>
  </cellXfs>
  <cellStyles count="2">
    <cellStyle name="Обычный" xfId="0" builtinId="0"/>
    <cellStyle name="Обычный 2" xfId="1"/>
  </cellStyles>
  <dxfs count="7">
    <dxf>
      <fill>
        <patternFill>
          <bgColor theme="9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2"/>
  <sheetViews>
    <sheetView tabSelected="1" zoomScale="85" zoomScaleNormal="85" zoomScaleSheetLayoutView="90" workbookViewId="0">
      <selection activeCell="B4" sqref="B4"/>
    </sheetView>
  </sheetViews>
  <sheetFormatPr defaultColWidth="9.109375" defaultRowHeight="15.6" x14ac:dyDescent="0.3"/>
  <cols>
    <col min="1" max="1" width="5" style="1" customWidth="1"/>
    <col min="2" max="2" width="62.33203125" style="1" customWidth="1"/>
    <col min="3" max="3" width="17.44140625" style="1" customWidth="1"/>
    <col min="4" max="4" width="9.88671875" style="1" customWidth="1"/>
    <col min="5" max="7" width="16" style="1" customWidth="1"/>
    <col min="8" max="8" width="19.33203125" style="1" customWidth="1"/>
    <col min="9" max="9" width="11.5546875" style="1" customWidth="1"/>
    <col min="10" max="10" width="15.109375" style="1" customWidth="1"/>
    <col min="11" max="11" width="12" style="1" customWidth="1"/>
    <col min="12" max="12" width="21.5546875" style="1" customWidth="1"/>
    <col min="13" max="13" width="17" style="1" customWidth="1"/>
    <col min="14" max="14" width="27.109375" style="1" customWidth="1"/>
    <col min="15" max="15" width="17.44140625" style="1" customWidth="1"/>
    <col min="16" max="16" width="19.33203125" style="1" customWidth="1"/>
    <col min="17" max="17" width="15.5546875" style="1" customWidth="1"/>
    <col min="18" max="18" width="18.109375" style="1" customWidth="1"/>
    <col min="19" max="16384" width="9.109375" style="1"/>
  </cols>
  <sheetData>
    <row r="1" spans="1:16" ht="38.25" customHeight="1" x14ac:dyDescent="0.3">
      <c r="A1" s="21" t="s">
        <v>0</v>
      </c>
      <c r="B1" s="21"/>
      <c r="C1" s="22">
        <f>SUMIF(M5:M5,"&gt;0")</f>
        <v>2385</v>
      </c>
      <c r="D1" s="22"/>
      <c r="E1" s="27" t="s">
        <v>1</v>
      </c>
      <c r="F1" s="28"/>
      <c r="G1" s="28"/>
      <c r="H1" s="23" t="s">
        <v>2</v>
      </c>
      <c r="I1" s="26" t="s">
        <v>3</v>
      </c>
      <c r="J1" s="26" t="s">
        <v>4</v>
      </c>
      <c r="K1" s="26" t="s">
        <v>12</v>
      </c>
      <c r="L1" s="26" t="s">
        <v>5</v>
      </c>
      <c r="M1" s="32" t="s">
        <v>0</v>
      </c>
      <c r="N1" s="29"/>
    </row>
    <row r="2" spans="1:16" ht="47.25" customHeight="1" x14ac:dyDescent="0.3">
      <c r="A2" s="26" t="s">
        <v>6</v>
      </c>
      <c r="B2" s="4" t="s">
        <v>7</v>
      </c>
      <c r="C2" s="26" t="s">
        <v>10</v>
      </c>
      <c r="D2" s="26"/>
      <c r="E2" s="23" t="s">
        <v>13</v>
      </c>
      <c r="F2" s="23" t="s">
        <v>14</v>
      </c>
      <c r="G2" s="23" t="s">
        <v>15</v>
      </c>
      <c r="H2" s="24"/>
      <c r="I2" s="26"/>
      <c r="J2" s="26"/>
      <c r="K2" s="26"/>
      <c r="L2" s="26"/>
      <c r="M2" s="32"/>
      <c r="N2" s="30"/>
    </row>
    <row r="3" spans="1:16" ht="62.25" customHeight="1" thickBot="1" x14ac:dyDescent="0.35">
      <c r="A3" s="26"/>
      <c r="B3" s="3"/>
      <c r="C3" s="4" t="s">
        <v>8</v>
      </c>
      <c r="D3" s="4" t="s">
        <v>11</v>
      </c>
      <c r="E3" s="25"/>
      <c r="F3" s="25"/>
      <c r="G3" s="25"/>
      <c r="H3" s="25"/>
      <c r="I3" s="26"/>
      <c r="J3" s="26"/>
      <c r="K3" s="26"/>
      <c r="L3" s="26"/>
      <c r="M3" s="32"/>
      <c r="N3" s="31"/>
    </row>
    <row r="4" spans="1:16" ht="62.25" customHeight="1" thickBot="1" x14ac:dyDescent="0.35">
      <c r="A4" s="13"/>
      <c r="B4" s="15" t="s">
        <v>16</v>
      </c>
      <c r="C4" s="15" t="s">
        <v>17</v>
      </c>
      <c r="D4" s="16">
        <v>1</v>
      </c>
      <c r="E4" s="12">
        <v>2300</v>
      </c>
      <c r="F4" s="12">
        <v>2455</v>
      </c>
      <c r="G4" s="12">
        <v>2400</v>
      </c>
      <c r="H4" s="6">
        <f>ROUND(((E4+F4+G4)/I4),2)</f>
        <v>2385</v>
      </c>
      <c r="I4" s="7">
        <f>COUNT(E4:G4)</f>
        <v>3</v>
      </c>
      <c r="J4" s="7">
        <f>ROUND(STDEV(E4:G4),2)</f>
        <v>78.58</v>
      </c>
      <c r="K4" s="7">
        <f>ROUND(J4/H4*100,2)</f>
        <v>3.29</v>
      </c>
      <c r="L4" s="7" t="str">
        <f>IF(K4&lt;33,"ОДНОРОДНЫЕ","НЕОДНОРОДНЫЕ")</f>
        <v>ОДНОРОДНЫЕ</v>
      </c>
      <c r="M4" s="8">
        <f>ROUND(D4*H4,2)</f>
        <v>2385</v>
      </c>
      <c r="N4" s="14"/>
    </row>
    <row r="5" spans="1:16" ht="48.75" customHeight="1" x14ac:dyDescent="0.3">
      <c r="A5" s="18" t="s">
        <v>9</v>
      </c>
      <c r="B5" s="19"/>
      <c r="C5" s="19"/>
      <c r="D5" s="19"/>
      <c r="E5" s="19"/>
      <c r="F5" s="19"/>
      <c r="G5" s="19"/>
      <c r="H5" s="19"/>
      <c r="I5" s="19"/>
      <c r="J5" s="19"/>
      <c r="K5" s="19"/>
      <c r="L5" s="20"/>
      <c r="M5" s="7">
        <f>SUM(M4:M4)</f>
        <v>2385</v>
      </c>
      <c r="N5" s="9"/>
      <c r="O5" s="5"/>
      <c r="P5" s="5"/>
    </row>
    <row r="6" spans="1:16" ht="34.5" customHeight="1" thickBot="1" x14ac:dyDescent="0.35">
      <c r="N6" s="11" t="e">
        <f>#REF!*L6</f>
        <v>#REF!</v>
      </c>
    </row>
    <row r="7" spans="1:16" ht="16.2" thickBot="1" x14ac:dyDescent="0.35">
      <c r="D7" s="16"/>
    </row>
    <row r="8" spans="1:16" ht="16.2" thickBot="1" x14ac:dyDescent="0.35">
      <c r="D8" s="17"/>
    </row>
    <row r="10" spans="1:16" x14ac:dyDescent="0.3">
      <c r="P10" s="10"/>
    </row>
    <row r="12" spans="1:16" x14ac:dyDescent="0.3">
      <c r="E12" s="2"/>
      <c r="F12" s="2"/>
    </row>
  </sheetData>
  <protectedRanges>
    <protectedRange algorithmName="SHA-512" hashValue="8v3Lc6eEJ4hHFrpxvxwLqutjhqTmNowzXKnG4w2pAZrpqwXU7zrE8xMORXO1wg5JKq+Mp8vgQeuXkm/mA3aM+A==" saltValue="zbhNwXLGQDnQulcIep/VMw==" spinCount="100000" sqref="M5 C1:D1 H4:M4" name="подсчёт"/>
  </protectedRanges>
  <mergeCells count="16">
    <mergeCell ref="N1:N3"/>
    <mergeCell ref="M1:M3"/>
    <mergeCell ref="A2:A3"/>
    <mergeCell ref="C2:D2"/>
    <mergeCell ref="E2:E3"/>
    <mergeCell ref="F2:F3"/>
    <mergeCell ref="G2:G3"/>
    <mergeCell ref="A5:L5"/>
    <mergeCell ref="A1:B1"/>
    <mergeCell ref="C1:D1"/>
    <mergeCell ref="H1:H3"/>
    <mergeCell ref="I1:I3"/>
    <mergeCell ref="J1:J3"/>
    <mergeCell ref="K1:K3"/>
    <mergeCell ref="L1:L3"/>
    <mergeCell ref="E1:G1"/>
  </mergeCells>
  <conditionalFormatting sqref="L4">
    <cfRule type="containsText" dxfId="6" priority="26" operator="containsText" text="НЕОДНОРОДНЫЕ">
      <formula>NOT(ISERROR(SEARCH("НЕОДНОРОДНЫЕ",L4)))</formula>
    </cfRule>
    <cfRule type="containsText" dxfId="5" priority="27" operator="containsText" text="ОДНОРОДНЫЕ">
      <formula>NOT(ISERROR(SEARCH("ОДНОРОДНЫЕ",L4)))</formula>
    </cfRule>
    <cfRule type="containsText" dxfId="4" priority="28" operator="containsText" text="НЕОДНОРОДНЫЕ">
      <formula>NOT(ISERROR(SEARCH("НЕОДНОРОДНЫЕ",L4)))</formula>
    </cfRule>
  </conditionalFormatting>
  <conditionalFormatting sqref="L4">
    <cfRule type="containsText" dxfId="3" priority="29" operator="containsText" text="НЕ">
      <formula>NOT(ISERROR(SEARCH("НЕ",L4)))</formula>
    </cfRule>
    <cfRule type="containsText" dxfId="2" priority="30" operator="containsText" text="ОДНОРОДНЫЕ">
      <formula>NOT(ISERROR(SEARCH("ОДНОРОДНЫЕ",L4)))</formula>
    </cfRule>
    <cfRule type="containsText" dxfId="1" priority="31" operator="containsText" text="НЕОДНОРОДНЫЕ">
      <formula>NOT(ISERROR(SEARCH("НЕОДНОРОДНЫЕ",L4)))</formula>
    </cfRule>
  </conditionalFormatting>
  <conditionalFormatting sqref="B3">
    <cfRule type="cellIs" dxfId="0" priority="20" operator="equal">
      <formula>$B$2</formula>
    </cfRule>
  </conditionalFormatting>
  <printOptions horizontalCentered="1" verticalCentered="1"/>
  <pageMargins left="0.59055118110236227" right="0.59055118110236227" top="0" bottom="0.19685039370078741" header="0.31496062992125984" footer="0.43307086614173229"/>
  <pageSetup paperSize="9" scale="6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Обоснование НМЦК</vt:lpstr>
      <vt:lpstr>'Обоснование НМЦК'!Область_печати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Обоснование НМЦК</dc:title>
  <dc:creator/>
  <cp:lastModifiedBy/>
  <dcterms:created xsi:type="dcterms:W3CDTF">2006-09-16T00:00:00Z</dcterms:created>
  <dcterms:modified xsi:type="dcterms:W3CDTF">2026-03-19T09:02:15Z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BCO_ScreenResolution">
    <vt:lpwstr>96 96 1280 1024</vt:lpwstr>
  </property>
</Properties>
</file>