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iiT\Desktop\Татьяна\2026\НМЦК\Богоутдинова\хоз принадлежн\"/>
    </mc:Choice>
  </mc:AlternateContent>
  <xr:revisionPtr revIDLastSave="0" documentId="13_ncr:1_{2B9EB1A6-0E92-406F-A750-30AE67841A9F}" xr6:coauthVersionLast="47" xr6:coauthVersionMax="47" xr10:uidLastSave="{00000000-0000-0000-0000-000000000000}"/>
  <bookViews>
    <workbookView xWindow="-120" yWindow="-120" windowWidth="29040" windowHeight="15840" xr2:uid="{00000000-000D-0000-FFFF-FFFF00000000}"/>
  </bookViews>
  <sheets>
    <sheet name="Лист1"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8" i="3" l="1"/>
  <c r="T9" i="3"/>
  <c r="T10" i="3"/>
  <c r="T11" i="3"/>
  <c r="Q8" i="3"/>
  <c r="R8" i="3" s="1"/>
  <c r="M8" i="3"/>
  <c r="S8" i="3" s="1"/>
  <c r="M9" i="3"/>
  <c r="Q9" i="3" s="1"/>
  <c r="R9" i="3" s="1"/>
  <c r="M10" i="3"/>
  <c r="Q10" i="3" s="1"/>
  <c r="R10" i="3" s="1"/>
  <c r="M11" i="3"/>
  <c r="Q11" i="3" s="1"/>
  <c r="R11" i="3" s="1"/>
  <c r="M6" i="3"/>
  <c r="S6" i="3" s="1"/>
  <c r="M7" i="3"/>
  <c r="S7" i="3" s="1"/>
  <c r="M12" i="3"/>
  <c r="M5" i="3"/>
  <c r="T12" i="3"/>
  <c r="P12" i="3"/>
  <c r="O12" i="3"/>
  <c r="T7" i="3"/>
  <c r="P7" i="3"/>
  <c r="Q7" i="3" s="1"/>
  <c r="O7" i="3"/>
  <c r="T6" i="3"/>
  <c r="P6" i="3"/>
  <c r="Q6" i="3" s="1"/>
  <c r="O6" i="3"/>
  <c r="S9" i="3" l="1"/>
  <c r="S11" i="3"/>
  <c r="S10" i="3"/>
  <c r="R7" i="3"/>
  <c r="Q12" i="3"/>
  <c r="R12" i="3" s="1"/>
  <c r="N7" i="3"/>
  <c r="N12" i="3"/>
  <c r="S12" i="3"/>
  <c r="R6" i="3"/>
  <c r="N6" i="3"/>
  <c r="T5" i="3"/>
  <c r="T13" i="3" s="1"/>
  <c r="P5" i="3"/>
  <c r="O5" i="3"/>
  <c r="S5" i="3"/>
  <c r="S13" i="3" l="1"/>
  <c r="C2" i="3"/>
  <c r="Q5" i="3"/>
  <c r="R5" i="3" s="1"/>
  <c r="N5" i="3"/>
</calcChain>
</file>

<file path=xl/sharedStrings.xml><?xml version="1.0" encoding="utf-8"?>
<sst xmlns="http://schemas.openxmlformats.org/spreadsheetml/2006/main" count="50" uniqueCount="38">
  <si>
    <t>дата</t>
  </si>
  <si>
    <t>Начальник планово-экономического отдела:</t>
  </si>
  <si>
    <t>Д.С. Вяткин</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</si>
  <si>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</si>
  <si>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</si>
  <si>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</si>
  <si>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</si>
  <si>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</si>
  <si>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</si>
  <si>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</si>
  <si>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</si>
  <si>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Объем</t>
  </si>
  <si>
    <t>Ед.изм.</t>
  </si>
  <si>
    <t>Кол-во</t>
  </si>
  <si>
    <t>Цена за ед.изм.</t>
  </si>
  <si>
    <t>подпись, расшифровка подписи</t>
  </si>
  <si>
    <t>Средняя цена (руб.)</t>
  </si>
  <si>
    <t>Коэфф. вариации V=</t>
  </si>
  <si>
    <t>Источник №6</t>
  </si>
  <si>
    <t>Рассчет Н(М)ЦД, ЦДЕП произвел:</t>
  </si>
  <si>
    <t>ЦДЕП по наименьшей цене</t>
  </si>
  <si>
    <t>Существенные условия исполнения договора</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</si>
  <si>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</si>
  <si>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 xml:space="preserve">Источник №1 </t>
  </si>
  <si>
    <t xml:space="preserve">Источник №2 </t>
  </si>
  <si>
    <t xml:space="preserve">Источник №3 </t>
  </si>
  <si>
    <t>шт.</t>
  </si>
  <si>
    <t>Обоснование начальной (максимальной) цены контракта, цены контракта, заключаемого с единственным поставщиком (подрядчиком, исполнителем) (Н(М)ЦК, ЦДЕП)</t>
  </si>
  <si>
    <t>Цена контракта, заключаемого с единственным поставщиком</t>
  </si>
  <si>
    <t>Н(М)ЦК по средней цене</t>
  </si>
  <si>
    <t>Полка навесная</t>
  </si>
  <si>
    <t>Держатель для туалетной бумаги</t>
  </si>
  <si>
    <t>Диспенсер гигиенических средств</t>
  </si>
  <si>
    <t>Дозатор для мыла</t>
  </si>
  <si>
    <t>Вешалка 
(из 5-ти крючков)</t>
  </si>
  <si>
    <t>Крючок ( из 1 шт)</t>
  </si>
  <si>
    <t>Крючок
 (из 2-х шт)</t>
  </si>
  <si>
    <t>Крючок
 (из 4-х шт)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</si>
</sst>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3"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43">
    <xf numFmtId="0" fontId="0" fillId="0" borderId="0" xfId="0"/>
    <xf numFmtId="0" fontId="5" fillId="2" borderId="0" xfId="1" applyFont="1" applyFill="1" applyAlignment="1" applyProtection="1">
      <alignment vertical="center"/>
      <protection locked="0"/>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2" fontId="3"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2" fillId="2" borderId="0" xfId="1" applyFont="1" applyFill="1" applyAlignment="1">
      <alignment vertical="center"/>
    </xf>
    <xf numFmtId="14" fontId="5" fillId="2" borderId="1" xfId="1" applyNumberFormat="1" applyFont="1" applyFill="1" applyBorder="1" applyAlignment="1"/>
    <xf numFmtId="4" fontId="2" fillId="0" borderId="2"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11" fillId="2" borderId="0" xfId="1" applyFont="1" applyFill="1" applyBorder="1" applyAlignment="1" applyProtection="1">
      <alignment horizontal="center" wrapText="1"/>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0" fontId="4" fillId="2" borderId="2" xfId="1" applyFont="1" applyFill="1" applyBorder="1" applyAlignment="1">
      <alignment horizontal="center" vertical="center" wrapText="1"/>
    </xf>
    <xf numFmtId="0" fontId="11" fillId="2" borderId="0" xfId="1" applyFont="1" applyFill="1" applyBorder="1" applyAlignment="1" applyProtection="1">
      <alignment horizontal="center" wrapText="1"/>
      <protection locked="0"/>
    </xf>
    <xf numFmtId="0" fontId="2" fillId="2" borderId="2" xfId="1" applyFont="1" applyFill="1" applyBorder="1" applyAlignment="1">
      <alignment horizontal="left" vertical="center" wrapText="1"/>
    </xf>
    <xf numFmtId="0" fontId="2" fillId="2" borderId="5" xfId="1" applyFont="1" applyFill="1" applyBorder="1" applyAlignment="1">
      <alignment horizontal="left" vertical="center" wrapText="1"/>
    </xf>
    <xf numFmtId="0" fontId="2" fillId="2" borderId="0" xfId="1" applyFont="1" applyFill="1" applyBorder="1" applyAlignment="1">
      <alignment horizontal="left" wrapText="1"/>
    </xf>
    <xf numFmtId="0" fontId="5" fillId="2" borderId="0" xfId="1" applyFont="1" applyFill="1" applyBorder="1" applyAlignment="1">
      <alignment horizontal="left"/>
    </xf>
    <xf numFmtId="0" fontId="5" fillId="2" borderId="1" xfId="1" applyFont="1" applyFill="1" applyBorder="1" applyAlignment="1" applyProtection="1">
      <alignment horizontal="right" wrapText="1"/>
      <protection locked="0"/>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10" fillId="2" borderId="0"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21">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1</xdr:row>
      <xdr:rowOff>0</xdr:rowOff>
    </xdr:from>
    <xdr:to>
      <xdr:col>15</xdr:col>
      <xdr:colOff>0</xdr:colOff>
      <xdr:row>1</xdr:row>
      <xdr:rowOff>0</xdr:rowOff>
    </xdr:to>
    <xdr:pic>
      <xdr:nvPicPr>
        <xdr:cNvPr id="2" name="Picture 1">
          <a:extLst>
            <a:ext uri="{FF2B5EF4-FFF2-40B4-BE49-F238E27FC236}">
              <a16:creationId xmlns:a16="http://schemas.microsoft.com/office/drawing/2014/main" id="{F6AF9F95-A029-4252-8FB3-1D7417A99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1</xdr:row>
      <xdr:rowOff>0</xdr:rowOff>
    </xdr:from>
    <xdr:to>
      <xdr:col>13</xdr:col>
      <xdr:colOff>1019175</xdr:colOff>
      <xdr:row>1</xdr:row>
      <xdr:rowOff>0</xdr:rowOff>
    </xdr:to>
    <xdr:pic>
      <xdr:nvPicPr>
        <xdr:cNvPr id="3" name="Picture 2">
          <a:extLst>
            <a:ext uri="{FF2B5EF4-FFF2-40B4-BE49-F238E27FC236}">
              <a16:creationId xmlns:a16="http://schemas.microsoft.com/office/drawing/2014/main" id="{3DB010CB-DF0E-4C86-B5A1-D2A170624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1</xdr:row>
      <xdr:rowOff>0</xdr:rowOff>
    </xdr:from>
    <xdr:to>
      <xdr:col>20</xdr:col>
      <xdr:colOff>952500</xdr:colOff>
      <xdr:row>1</xdr:row>
      <xdr:rowOff>0</xdr:rowOff>
    </xdr:to>
    <xdr:pic>
      <xdr:nvPicPr>
        <xdr:cNvPr id="4" name="Picture 5">
          <a:extLst>
            <a:ext uri="{FF2B5EF4-FFF2-40B4-BE49-F238E27FC236}">
              <a16:creationId xmlns:a16="http://schemas.microsoft.com/office/drawing/2014/main" id="{7995195E-BB91-4E2A-8EF1-B7F0B622F6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1</xdr:row>
      <xdr:rowOff>0</xdr:rowOff>
    </xdr:from>
    <xdr:to>
      <xdr:col>20</xdr:col>
      <xdr:colOff>419100</xdr:colOff>
      <xdr:row>1</xdr:row>
      <xdr:rowOff>0</xdr:rowOff>
    </xdr:to>
    <xdr:pic>
      <xdr:nvPicPr>
        <xdr:cNvPr id="5" name="Picture 6">
          <a:extLst>
            <a:ext uri="{FF2B5EF4-FFF2-40B4-BE49-F238E27FC236}">
              <a16:creationId xmlns:a16="http://schemas.microsoft.com/office/drawing/2014/main" id="{32F626FF-6A97-45FF-A6CE-5D09B9EACF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1</xdr:row>
      <xdr:rowOff>0</xdr:rowOff>
    </xdr:from>
    <xdr:to>
      <xdr:col>15</xdr:col>
      <xdr:colOff>0</xdr:colOff>
      <xdr:row>1</xdr:row>
      <xdr:rowOff>0</xdr:rowOff>
    </xdr:to>
    <xdr:pic>
      <xdr:nvPicPr>
        <xdr:cNvPr id="6" name="Picture 1">
          <a:extLst>
            <a:ext uri="{FF2B5EF4-FFF2-40B4-BE49-F238E27FC236}">
              <a16:creationId xmlns:a16="http://schemas.microsoft.com/office/drawing/2014/main" id="{880837C6-77F9-4A2B-BD65-3E2923A49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1</xdr:row>
      <xdr:rowOff>0</xdr:rowOff>
    </xdr:from>
    <xdr:to>
      <xdr:col>13</xdr:col>
      <xdr:colOff>1019175</xdr:colOff>
      <xdr:row>1</xdr:row>
      <xdr:rowOff>0</xdr:rowOff>
    </xdr:to>
    <xdr:pic>
      <xdr:nvPicPr>
        <xdr:cNvPr id="7" name="Picture 2">
          <a:extLst>
            <a:ext uri="{FF2B5EF4-FFF2-40B4-BE49-F238E27FC236}">
              <a16:creationId xmlns:a16="http://schemas.microsoft.com/office/drawing/2014/main" id="{517AC148-C265-4B77-B54D-5B0F32E0D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62725" y="15240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1</xdr:row>
      <xdr:rowOff>0</xdr:rowOff>
    </xdr:from>
    <xdr:to>
      <xdr:col>20</xdr:col>
      <xdr:colOff>952500</xdr:colOff>
      <xdr:row>1</xdr:row>
      <xdr:rowOff>0</xdr:rowOff>
    </xdr:to>
    <xdr:pic>
      <xdr:nvPicPr>
        <xdr:cNvPr id="8" name="Picture 5">
          <a:extLst>
            <a:ext uri="{FF2B5EF4-FFF2-40B4-BE49-F238E27FC236}">
              <a16:creationId xmlns:a16="http://schemas.microsoft.com/office/drawing/2014/main" id="{D850610D-D52E-453A-A93B-3DBD13224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06100" y="15240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1</xdr:row>
      <xdr:rowOff>0</xdr:rowOff>
    </xdr:from>
    <xdr:to>
      <xdr:col>20</xdr:col>
      <xdr:colOff>419100</xdr:colOff>
      <xdr:row>1</xdr:row>
      <xdr:rowOff>0</xdr:rowOff>
    </xdr:to>
    <xdr:pic>
      <xdr:nvPicPr>
        <xdr:cNvPr id="9" name="Picture 6">
          <a:extLst>
            <a:ext uri="{FF2B5EF4-FFF2-40B4-BE49-F238E27FC236}">
              <a16:creationId xmlns:a16="http://schemas.microsoft.com/office/drawing/2014/main" id="{2C7F83BB-710E-45C0-947D-03363BBE78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53750" y="15240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1</xdr:row>
      <xdr:rowOff>0</xdr:rowOff>
    </xdr:from>
    <xdr:to>
      <xdr:col>20</xdr:col>
      <xdr:colOff>0</xdr:colOff>
      <xdr:row>1</xdr:row>
      <xdr:rowOff>0</xdr:rowOff>
    </xdr:to>
    <xdr:pic>
      <xdr:nvPicPr>
        <xdr:cNvPr id="10" name="Picture 1">
          <a:extLst>
            <a:ext uri="{FF2B5EF4-FFF2-40B4-BE49-F238E27FC236}">
              <a16:creationId xmlns:a16="http://schemas.microsoft.com/office/drawing/2014/main" id="{AF14EF9B-888E-404C-B3EB-52D03230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1</xdr:row>
      <xdr:rowOff>0</xdr:rowOff>
    </xdr:from>
    <xdr:to>
      <xdr:col>18</xdr:col>
      <xdr:colOff>952500</xdr:colOff>
      <xdr:row>1</xdr:row>
      <xdr:rowOff>0</xdr:rowOff>
    </xdr:to>
    <xdr:pic>
      <xdr:nvPicPr>
        <xdr:cNvPr id="11" name="Picture 2">
          <a:extLst>
            <a:ext uri="{FF2B5EF4-FFF2-40B4-BE49-F238E27FC236}">
              <a16:creationId xmlns:a16="http://schemas.microsoft.com/office/drawing/2014/main" id="{17E241D8-55B3-49CB-9521-D90338AC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96350" y="1524000"/>
          <a:ext cx="8858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61B7-4B6E-4027-A3A4-E327C0D993E0}">
  <dimension ref="A1:Y18"/>
  <sheetViews>
    <sheetView tabSelected="1" workbookViewId="0">
      <selection sqref="A1:XFD1"/>
    </sheetView>
  </sheetViews>
  <sheetFormatPr defaultColWidth="9.140625" defaultRowHeight="15" x14ac:dyDescent="0.25"/>
  <cols>
    <col min="1" max="1" width="3.140625" style="9" customWidth="1"/>
    <col min="2" max="2" width="23.5703125" style="9" customWidth="1"/>
    <col min="3" max="3" width="8.28515625" style="9" hidden="1" customWidth="1"/>
    <col min="4" max="5" width="6.5703125" style="9" customWidth="1"/>
    <col min="6" max="8" width="12.5703125" style="9" customWidth="1"/>
    <col min="9" max="12" width="12.5703125" style="9" hidden="1" customWidth="1"/>
    <col min="13" max="13" width="12.5703125" style="9" customWidth="1"/>
    <col min="14" max="14" width="12.5703125" style="9" hidden="1" customWidth="1"/>
    <col min="15" max="16" width="10.5703125" style="9" hidden="1" customWidth="1"/>
    <col min="17" max="17" width="10.5703125" style="9" customWidth="1"/>
    <col min="18" max="20" width="13.5703125" style="9" customWidth="1"/>
    <col min="21" max="21" width="14.28515625" style="9" customWidth="1"/>
    <col min="22" max="22" width="22.7109375" style="9" customWidth="1"/>
    <col min="23" max="23" width="3" style="9" customWidth="1"/>
    <col min="24" max="24" width="0" style="9" hidden="1" customWidth="1"/>
    <col min="25" max="25" width="9.5703125" style="9" hidden="1" customWidth="1"/>
    <col min="26" max="16384" width="9.140625" style="9"/>
  </cols>
  <sheetData>
    <row r="1" spans="1:25" ht="60" customHeight="1" x14ac:dyDescent="0.25">
      <c r="A1" s="39" t="s">
        <v>27</v>
      </c>
      <c r="B1" s="39"/>
      <c r="C1" s="39"/>
      <c r="D1" s="39"/>
      <c r="E1" s="39"/>
      <c r="F1" s="39"/>
      <c r="G1" s="39"/>
      <c r="H1" s="39"/>
      <c r="I1" s="39"/>
      <c r="J1" s="39"/>
      <c r="K1" s="39"/>
      <c r="L1" s="39"/>
      <c r="M1" s="39"/>
      <c r="N1" s="39"/>
      <c r="O1" s="39"/>
      <c r="P1" s="39"/>
      <c r="Q1" s="39"/>
      <c r="R1" s="39"/>
      <c r="S1" s="39"/>
      <c r="T1" s="39"/>
      <c r="U1" s="10"/>
      <c r="V1" s="10"/>
      <c r="W1" s="10"/>
      <c r="X1" s="10"/>
      <c r="Y1" s="10"/>
    </row>
    <row r="2" spans="1:25" s="15" customFormat="1" ht="35.85" customHeight="1" x14ac:dyDescent="0.2">
      <c r="A2" s="29" t="s">
        <v>28</v>
      </c>
      <c r="B2" s="29"/>
      <c r="C2" s="40">
        <f>VALUE(T13)</f>
        <v>85647</v>
      </c>
      <c r="D2" s="40"/>
      <c r="E2" s="40"/>
      <c r="F2" s="38" t="s">
        <v>23</v>
      </c>
      <c r="G2" s="38" t="s">
        <v>24</v>
      </c>
      <c r="H2" s="38" t="s">
        <v>25</v>
      </c>
      <c r="I2" s="36" t="s">
        <v>3</v>
      </c>
      <c r="J2" s="36" t="s">
        <v>4</v>
      </c>
      <c r="K2" s="38" t="s">
        <v>3</v>
      </c>
      <c r="L2" s="36" t="s">
        <v>18</v>
      </c>
      <c r="M2" s="38" t="s">
        <v>16</v>
      </c>
      <c r="N2" s="38" t="s">
        <v>5</v>
      </c>
      <c r="O2" s="29" t="s">
        <v>6</v>
      </c>
      <c r="P2" s="29" t="s">
        <v>7</v>
      </c>
      <c r="Q2" s="29" t="s">
        <v>17</v>
      </c>
      <c r="R2" s="29" t="s">
        <v>8</v>
      </c>
      <c r="S2" s="38" t="s">
        <v>29</v>
      </c>
      <c r="T2" s="41" t="s">
        <v>20</v>
      </c>
    </row>
    <row r="3" spans="1:25" s="15" customFormat="1" ht="12.75" x14ac:dyDescent="0.2">
      <c r="A3" s="29" t="s">
        <v>9</v>
      </c>
      <c r="B3" s="29" t="s">
        <v>10</v>
      </c>
      <c r="C3" s="42" t="s">
        <v>21</v>
      </c>
      <c r="D3" s="29" t="s">
        <v>11</v>
      </c>
      <c r="E3" s="29"/>
      <c r="F3" s="38"/>
      <c r="G3" s="38"/>
      <c r="H3" s="38"/>
      <c r="I3" s="37"/>
      <c r="J3" s="37"/>
      <c r="K3" s="38"/>
      <c r="L3" s="37"/>
      <c r="M3" s="38"/>
      <c r="N3" s="38"/>
      <c r="O3" s="29"/>
      <c r="P3" s="29"/>
      <c r="Q3" s="29"/>
      <c r="R3" s="29"/>
      <c r="S3" s="38"/>
      <c r="T3" s="41"/>
    </row>
    <row r="4" spans="1:25" s="15" customFormat="1" ht="25.5" x14ac:dyDescent="0.2">
      <c r="A4" s="29"/>
      <c r="B4" s="29"/>
      <c r="C4" s="42"/>
      <c r="D4" s="20" t="s">
        <v>12</v>
      </c>
      <c r="E4" s="20" t="s">
        <v>13</v>
      </c>
      <c r="F4" s="21" t="s">
        <v>14</v>
      </c>
      <c r="G4" s="21" t="s">
        <v>14</v>
      </c>
      <c r="H4" s="21" t="s">
        <v>14</v>
      </c>
      <c r="I4" s="21"/>
      <c r="J4" s="21"/>
      <c r="K4" s="21" t="s">
        <v>14</v>
      </c>
      <c r="L4" s="21" t="s">
        <v>14</v>
      </c>
      <c r="M4" s="38"/>
      <c r="N4" s="38"/>
      <c r="O4" s="29"/>
      <c r="P4" s="29"/>
      <c r="Q4" s="29"/>
      <c r="R4" s="29"/>
      <c r="S4" s="38"/>
      <c r="T4" s="41"/>
    </row>
    <row r="5" spans="1:25" s="15" customFormat="1" ht="25.5" x14ac:dyDescent="0.2">
      <c r="A5" s="22">
        <v>1</v>
      </c>
      <c r="B5" s="7" t="s">
        <v>30</v>
      </c>
      <c r="C5" s="22"/>
      <c r="D5" s="24" t="s">
        <v>26</v>
      </c>
      <c r="E5" s="2">
        <v>21</v>
      </c>
      <c r="F5" s="17">
        <v>971</v>
      </c>
      <c r="G5" s="18">
        <v>821</v>
      </c>
      <c r="H5" s="17">
        <v>1400</v>
      </c>
      <c r="I5" s="8"/>
      <c r="J5" s="8"/>
      <c r="K5" s="3"/>
      <c r="L5" s="3"/>
      <c r="M5" s="3">
        <f>AVERAGE(F5,G5,H5)</f>
        <v>1064</v>
      </c>
      <c r="N5" s="3">
        <f t="shared" ref="N5" si="0">ROUND(M5,2)</f>
        <v>1064</v>
      </c>
      <c r="O5" s="23">
        <f t="shared" ref="O5" si="1">COUNT(F5:L5)</f>
        <v>3</v>
      </c>
      <c r="P5" s="23">
        <f t="shared" ref="P5" si="2">STDEV(F5,G5,H5,I5,J5,K5,L5)</f>
        <v>300.49459229743218</v>
      </c>
      <c r="Q5" s="23">
        <f t="shared" ref="Q5:Q11" si="3">P5/M5*100</f>
        <v>28.241972960284979</v>
      </c>
      <c r="R5" s="23" t="str">
        <f t="shared" ref="R5" si="4">IF(Q5&lt;33,"ОДНОРОДНЫЕ","НЕОДНОРОДНЫЕ")</f>
        <v>ОДНОРОДНЫЕ</v>
      </c>
      <c r="S5" s="3">
        <f t="shared" ref="S5" si="5">M5*E5</f>
        <v>22344</v>
      </c>
      <c r="T5" s="4">
        <f t="shared" ref="T5" si="6">SMALL(F5:K5,1)*E5</f>
        <v>17241</v>
      </c>
    </row>
    <row r="6" spans="1:25" s="15" customFormat="1" ht="25.5" x14ac:dyDescent="0.2">
      <c r="A6" s="25">
        <v>2</v>
      </c>
      <c r="B6" s="7" t="s">
        <v>31</v>
      </c>
      <c r="C6" s="25"/>
      <c r="D6" s="26" t="s">
        <v>26</v>
      </c>
      <c r="E6" s="2">
        <v>36</v>
      </c>
      <c r="F6" s="17">
        <v>528.51</v>
      </c>
      <c r="G6" s="17">
        <v>490</v>
      </c>
      <c r="H6" s="18">
        <v>434</v>
      </c>
      <c r="I6" s="8"/>
      <c r="J6" s="8"/>
      <c r="K6" s="3"/>
      <c r="L6" s="3"/>
      <c r="M6" s="3">
        <f t="shared" ref="M6:M12" si="7">AVERAGE(F6,G6,H6)</f>
        <v>484.17</v>
      </c>
      <c r="N6" s="3">
        <f t="shared" ref="N6" si="8">ROUND(M6,2)</f>
        <v>484.17</v>
      </c>
      <c r="O6" s="26">
        <f t="shared" ref="O6" si="9">COUNT(F6:L6)</f>
        <v>3</v>
      </c>
      <c r="P6" s="26">
        <f t="shared" ref="P6" si="10">STDEV(F6,G6,H6,I6,J6,K6,L6)</f>
        <v>47.523959220586825</v>
      </c>
      <c r="Q6" s="27">
        <f t="shared" si="3"/>
        <v>9.8155522276445932</v>
      </c>
      <c r="R6" s="26" t="str">
        <f t="shared" ref="R6" si="11">IF(Q6&lt;33,"ОДНОРОДНЫЕ","НЕОДНОРОДНЫЕ")</f>
        <v>ОДНОРОДНЫЕ</v>
      </c>
      <c r="S6" s="3">
        <f t="shared" ref="S6" si="12">M6*E6</f>
        <v>17430.12</v>
      </c>
      <c r="T6" s="4">
        <f t="shared" ref="T6" si="13">SMALL(F6:K6,1)*E6</f>
        <v>15624</v>
      </c>
    </row>
    <row r="7" spans="1:25" s="15" customFormat="1" ht="25.5" x14ac:dyDescent="0.2">
      <c r="A7" s="25">
        <v>3</v>
      </c>
      <c r="B7" s="7" t="s">
        <v>32</v>
      </c>
      <c r="C7" s="25"/>
      <c r="D7" s="26" t="s">
        <v>26</v>
      </c>
      <c r="E7" s="2">
        <v>10</v>
      </c>
      <c r="F7" s="18">
        <v>984</v>
      </c>
      <c r="G7" s="17">
        <v>1111</v>
      </c>
      <c r="H7" s="17">
        <v>1168</v>
      </c>
      <c r="I7" s="8"/>
      <c r="J7" s="8"/>
      <c r="K7" s="3"/>
      <c r="L7" s="3"/>
      <c r="M7" s="3">
        <f t="shared" si="7"/>
        <v>1087.6666666666667</v>
      </c>
      <c r="N7" s="3">
        <f t="shared" ref="N7" si="14">ROUND(M7,2)</f>
        <v>1087.67</v>
      </c>
      <c r="O7" s="26">
        <f t="shared" ref="O7" si="15">COUNT(F7:L7)</f>
        <v>3</v>
      </c>
      <c r="P7" s="26">
        <f t="shared" ref="P7" si="16">STDEV(F7,G7,H7,I7,J7,K7,L7)</f>
        <v>94.193064146641575</v>
      </c>
      <c r="Q7" s="27">
        <f t="shared" si="3"/>
        <v>8.6601039668993174</v>
      </c>
      <c r="R7" s="26" t="str">
        <f t="shared" ref="R7:R11" si="17">IF(Q7&lt;33,"ОДНОРОДНЫЕ","НЕОДНОРОДНЫЕ")</f>
        <v>ОДНОРОДНЫЕ</v>
      </c>
      <c r="S7" s="3">
        <f t="shared" ref="S7:S11" si="18">M7*E7</f>
        <v>10876.666666666668</v>
      </c>
      <c r="T7" s="4">
        <f t="shared" ref="T7:T11" si="19">SMALL(F7:K7,1)*E7</f>
        <v>9840</v>
      </c>
    </row>
    <row r="8" spans="1:25" s="15" customFormat="1" ht="25.5" x14ac:dyDescent="0.2">
      <c r="A8" s="28">
        <v>4</v>
      </c>
      <c r="B8" s="7" t="s">
        <v>37</v>
      </c>
      <c r="C8" s="28"/>
      <c r="D8" s="27" t="s">
        <v>26</v>
      </c>
      <c r="E8" s="2">
        <v>18</v>
      </c>
      <c r="F8" s="17">
        <v>470</v>
      </c>
      <c r="G8" s="17">
        <v>490</v>
      </c>
      <c r="H8" s="18">
        <v>347</v>
      </c>
      <c r="I8" s="8"/>
      <c r="J8" s="8"/>
      <c r="K8" s="3"/>
      <c r="L8" s="3"/>
      <c r="M8" s="3">
        <f t="shared" si="7"/>
        <v>435.66666666666669</v>
      </c>
      <c r="N8" s="3"/>
      <c r="O8" s="27"/>
      <c r="P8" s="27"/>
      <c r="Q8" s="27">
        <f t="shared" si="3"/>
        <v>0</v>
      </c>
      <c r="R8" s="27" t="str">
        <f t="shared" si="17"/>
        <v>ОДНОРОДНЫЕ</v>
      </c>
      <c r="S8" s="3">
        <f t="shared" si="18"/>
        <v>7842</v>
      </c>
      <c r="T8" s="4">
        <f t="shared" si="19"/>
        <v>6246</v>
      </c>
    </row>
    <row r="9" spans="1:25" s="15" customFormat="1" ht="25.5" x14ac:dyDescent="0.2">
      <c r="A9" s="28">
        <v>5</v>
      </c>
      <c r="B9" s="7" t="s">
        <v>36</v>
      </c>
      <c r="C9" s="28"/>
      <c r="D9" s="27" t="s">
        <v>26</v>
      </c>
      <c r="E9" s="2">
        <v>20</v>
      </c>
      <c r="F9" s="18">
        <v>477</v>
      </c>
      <c r="G9" s="17">
        <v>631</v>
      </c>
      <c r="H9" s="17">
        <v>750</v>
      </c>
      <c r="I9" s="8"/>
      <c r="J9" s="8"/>
      <c r="K9" s="3"/>
      <c r="L9" s="3"/>
      <c r="M9" s="3">
        <f t="shared" si="7"/>
        <v>619.33333333333337</v>
      </c>
      <c r="N9" s="3"/>
      <c r="O9" s="27"/>
      <c r="P9" s="27"/>
      <c r="Q9" s="27">
        <f t="shared" si="3"/>
        <v>0</v>
      </c>
      <c r="R9" s="27" t="str">
        <f t="shared" si="17"/>
        <v>ОДНОРОДНЫЕ</v>
      </c>
      <c r="S9" s="3">
        <f t="shared" si="18"/>
        <v>12386.666666666668</v>
      </c>
      <c r="T9" s="4">
        <f t="shared" si="19"/>
        <v>9540</v>
      </c>
    </row>
    <row r="10" spans="1:25" s="15" customFormat="1" ht="25.5" x14ac:dyDescent="0.2">
      <c r="A10" s="28">
        <v>6</v>
      </c>
      <c r="B10" s="7" t="s">
        <v>33</v>
      </c>
      <c r="C10" s="28"/>
      <c r="D10" s="27" t="s">
        <v>26</v>
      </c>
      <c r="E10" s="2">
        <v>39</v>
      </c>
      <c r="F10" s="18">
        <v>570</v>
      </c>
      <c r="G10" s="17">
        <v>690</v>
      </c>
      <c r="H10" s="17">
        <v>976</v>
      </c>
      <c r="I10" s="8"/>
      <c r="J10" s="8"/>
      <c r="K10" s="3"/>
      <c r="L10" s="3"/>
      <c r="M10" s="3">
        <f t="shared" si="7"/>
        <v>745.33333333333337</v>
      </c>
      <c r="N10" s="3"/>
      <c r="O10" s="27"/>
      <c r="P10" s="27"/>
      <c r="Q10" s="27">
        <f t="shared" si="3"/>
        <v>0</v>
      </c>
      <c r="R10" s="27" t="str">
        <f t="shared" si="17"/>
        <v>ОДНОРОДНЫЕ</v>
      </c>
      <c r="S10" s="3">
        <f t="shared" si="18"/>
        <v>29068</v>
      </c>
      <c r="T10" s="4">
        <f t="shared" si="19"/>
        <v>22230</v>
      </c>
    </row>
    <row r="11" spans="1:25" s="15" customFormat="1" ht="25.5" x14ac:dyDescent="0.2">
      <c r="A11" s="28">
        <v>7</v>
      </c>
      <c r="B11" s="7" t="s">
        <v>35</v>
      </c>
      <c r="C11" s="28"/>
      <c r="D11" s="27" t="s">
        <v>26</v>
      </c>
      <c r="E11" s="2">
        <v>18</v>
      </c>
      <c r="F11" s="18">
        <v>202</v>
      </c>
      <c r="G11" s="17">
        <v>280</v>
      </c>
      <c r="H11" s="17">
        <v>266.44</v>
      </c>
      <c r="I11" s="8"/>
      <c r="J11" s="8"/>
      <c r="K11" s="3"/>
      <c r="L11" s="3"/>
      <c r="M11" s="3">
        <f t="shared" si="7"/>
        <v>249.48000000000002</v>
      </c>
      <c r="N11" s="3"/>
      <c r="O11" s="27"/>
      <c r="P11" s="27"/>
      <c r="Q11" s="27">
        <f t="shared" si="3"/>
        <v>0</v>
      </c>
      <c r="R11" s="27" t="str">
        <f t="shared" si="17"/>
        <v>ОДНОРОДНЫЕ</v>
      </c>
      <c r="S11" s="3">
        <f t="shared" si="18"/>
        <v>4490.6400000000003</v>
      </c>
      <c r="T11" s="4">
        <f t="shared" si="19"/>
        <v>3636</v>
      </c>
    </row>
    <row r="12" spans="1:25" s="15" customFormat="1" ht="25.5" x14ac:dyDescent="0.2">
      <c r="A12" s="25">
        <v>8</v>
      </c>
      <c r="B12" s="7" t="s">
        <v>34</v>
      </c>
      <c r="C12" s="25"/>
      <c r="D12" s="26" t="s">
        <v>26</v>
      </c>
      <c r="E12" s="2">
        <v>1</v>
      </c>
      <c r="F12" s="17">
        <v>1960</v>
      </c>
      <c r="G12" s="18">
        <v>1290</v>
      </c>
      <c r="H12" s="17">
        <v>1645.33</v>
      </c>
      <c r="I12" s="8"/>
      <c r="J12" s="8"/>
      <c r="K12" s="3"/>
      <c r="L12" s="3"/>
      <c r="M12" s="3">
        <f t="shared" si="7"/>
        <v>1631.7766666666666</v>
      </c>
      <c r="N12" s="3">
        <f t="shared" ref="N12" si="20">ROUND(M12,2)</f>
        <v>1631.78</v>
      </c>
      <c r="O12" s="26">
        <f t="shared" ref="O12" si="21">COUNT(F12:L12)</f>
        <v>3</v>
      </c>
      <c r="P12" s="26">
        <f t="shared" ref="P12" si="22">STDEV(F12,G12,H12,I12,J12,K12,L12)</f>
        <v>335.20556324937866</v>
      </c>
      <c r="Q12" s="26">
        <f t="shared" ref="Q12" si="23">P12/M12*100</f>
        <v>20.542367720830587</v>
      </c>
      <c r="R12" s="26" t="str">
        <f t="shared" ref="R12" si="24">IF(Q12&lt;33,"ОДНОРОДНЫЕ","НЕОДНОРОДНЫЕ")</f>
        <v>ОДНОРОДНЫЕ</v>
      </c>
      <c r="S12" s="3">
        <f t="shared" ref="S12" si="25">M12*E12</f>
        <v>1631.7766666666666</v>
      </c>
      <c r="T12" s="4">
        <f t="shared" ref="T12" si="26">SMALL(F12:K12,1)*E12</f>
        <v>1290</v>
      </c>
    </row>
    <row r="13" spans="1:25" s="15" customFormat="1" ht="39" customHeight="1" x14ac:dyDescent="0.2">
      <c r="A13" s="31" t="s">
        <v>22</v>
      </c>
      <c r="B13" s="31"/>
      <c r="C13" s="31"/>
      <c r="D13" s="31"/>
      <c r="E13" s="31"/>
      <c r="F13" s="31"/>
      <c r="G13" s="31"/>
      <c r="H13" s="31"/>
      <c r="I13" s="31"/>
      <c r="J13" s="31"/>
      <c r="K13" s="31"/>
      <c r="L13" s="31"/>
      <c r="M13" s="31"/>
      <c r="N13" s="31"/>
      <c r="O13" s="31"/>
      <c r="P13" s="31"/>
      <c r="Q13" s="31"/>
      <c r="R13" s="32"/>
      <c r="S13" s="3">
        <f>SUM(S5:S12)</f>
        <v>106069.87000000001</v>
      </c>
      <c r="T13" s="4">
        <f>SUM(T5:T12)</f>
        <v>85647</v>
      </c>
    </row>
    <row r="14" spans="1:25" s="15" customFormat="1" ht="39" hidden="1" customHeight="1" x14ac:dyDescent="0.2">
      <c r="A14" s="33"/>
      <c r="B14" s="33"/>
      <c r="C14" s="33"/>
      <c r="D14" s="33"/>
      <c r="E14" s="33"/>
      <c r="F14" s="33"/>
      <c r="G14" s="33"/>
      <c r="H14" s="33"/>
      <c r="I14" s="33"/>
      <c r="J14" s="33"/>
      <c r="K14" s="33"/>
      <c r="L14" s="33"/>
      <c r="M14" s="33"/>
      <c r="N14" s="33"/>
      <c r="O14" s="33"/>
      <c r="P14" s="33"/>
      <c r="Q14" s="33"/>
      <c r="R14" s="33"/>
      <c r="S14" s="33"/>
      <c r="T14" s="33"/>
    </row>
    <row r="15" spans="1:25" ht="32.25" hidden="1" customHeight="1" x14ac:dyDescent="0.25">
      <c r="A15" s="34" t="s">
        <v>19</v>
      </c>
      <c r="B15" s="34"/>
      <c r="C15" s="34"/>
      <c r="G15" s="12"/>
      <c r="H15" s="12"/>
      <c r="I15" s="12"/>
      <c r="J15" s="12"/>
      <c r="K15" s="12"/>
      <c r="L15" s="12"/>
      <c r="M15" s="12"/>
      <c r="N15" s="12"/>
      <c r="O15" s="12"/>
      <c r="P15" s="12"/>
      <c r="Q15" s="16"/>
      <c r="R15" s="35"/>
      <c r="S15" s="35"/>
      <c r="T15" s="35"/>
      <c r="U15" s="11"/>
    </row>
    <row r="16" spans="1:25" ht="13.15" customHeight="1" x14ac:dyDescent="0.25">
      <c r="A16" s="13"/>
      <c r="B16" s="13"/>
      <c r="C16" s="13"/>
      <c r="G16" s="5"/>
      <c r="H16" s="5"/>
      <c r="I16" s="5"/>
      <c r="J16" s="5"/>
      <c r="K16" s="5"/>
      <c r="L16" s="5"/>
      <c r="M16" s="5"/>
      <c r="N16" s="5"/>
      <c r="O16" s="5"/>
      <c r="Q16" s="19"/>
      <c r="R16" s="30"/>
      <c r="S16" s="30"/>
      <c r="T16" s="30"/>
      <c r="U16" s="6"/>
      <c r="V16" s="1"/>
      <c r="W16" s="1"/>
      <c r="X16" s="1"/>
      <c r="Y16" s="1"/>
    </row>
    <row r="17" spans="1:25" ht="26.25" customHeight="1" x14ac:dyDescent="0.25">
      <c r="A17" s="34" t="s">
        <v>1</v>
      </c>
      <c r="B17" s="34"/>
      <c r="C17" s="34"/>
      <c r="G17" s="5"/>
      <c r="H17" s="5"/>
      <c r="I17" s="5"/>
      <c r="J17" s="5"/>
      <c r="K17" s="5"/>
      <c r="L17" s="5"/>
      <c r="M17" s="5"/>
      <c r="N17" s="5"/>
      <c r="O17" s="5"/>
      <c r="P17" s="5"/>
      <c r="Q17" s="16"/>
      <c r="R17" s="35" t="s">
        <v>2</v>
      </c>
      <c r="S17" s="35"/>
      <c r="T17" s="35"/>
      <c r="U17" s="1"/>
      <c r="V17" s="1"/>
      <c r="W17" s="1"/>
      <c r="X17" s="1"/>
      <c r="Y17" s="1"/>
    </row>
    <row r="18" spans="1:25" ht="13.15" customHeight="1" x14ac:dyDescent="0.25">
      <c r="A18" s="14"/>
      <c r="B18" s="14"/>
      <c r="C18" s="14"/>
      <c r="G18" s="5"/>
      <c r="H18" s="5"/>
      <c r="I18" s="5"/>
      <c r="J18" s="5"/>
      <c r="K18" s="5"/>
      <c r="L18" s="5"/>
      <c r="M18" s="5"/>
      <c r="N18" s="5"/>
      <c r="O18" s="5"/>
      <c r="P18" s="5"/>
      <c r="Q18" s="19" t="s">
        <v>0</v>
      </c>
      <c r="R18" s="30" t="s">
        <v>15</v>
      </c>
      <c r="S18" s="30"/>
      <c r="T18" s="30"/>
      <c r="U18" s="1"/>
      <c r="V18" s="1"/>
      <c r="W18" s="1"/>
      <c r="X18" s="1"/>
      <c r="Y18" s="1"/>
    </row>
  </sheetData>
  <mergeCells count="30">
    <mergeCell ref="A1:T1"/>
    <mergeCell ref="A2:B2"/>
    <mergeCell ref="C2:E2"/>
    <mergeCell ref="F2:F3"/>
    <mergeCell ref="G2:G3"/>
    <mergeCell ref="H2:H3"/>
    <mergeCell ref="I2:I3"/>
    <mergeCell ref="J2:J3"/>
    <mergeCell ref="K2:K3"/>
    <mergeCell ref="R2:R4"/>
    <mergeCell ref="S2:S4"/>
    <mergeCell ref="T2:T4"/>
    <mergeCell ref="A3:A4"/>
    <mergeCell ref="B3:B4"/>
    <mergeCell ref="C3:C4"/>
    <mergeCell ref="P2:P4"/>
    <mergeCell ref="Q2:Q4"/>
    <mergeCell ref="R18:T18"/>
    <mergeCell ref="A13:R13"/>
    <mergeCell ref="A14:T14"/>
    <mergeCell ref="A15:C15"/>
    <mergeCell ref="R15:T15"/>
    <mergeCell ref="R16:T16"/>
    <mergeCell ref="A17:C17"/>
    <mergeCell ref="R17:T17"/>
    <mergeCell ref="D3:E3"/>
    <mergeCell ref="L2:L3"/>
    <mergeCell ref="M2:M4"/>
    <mergeCell ref="N2:N4"/>
    <mergeCell ref="O2:O4"/>
  </mergeCells>
  <conditionalFormatting sqref="R5">
    <cfRule type="containsText" dxfId="20" priority="57" operator="containsText" text="ОДНОРОДНЫЕ">
      <formula>NOT(ISERROR(SEARCH("ОДНОРОДНЫЕ",R5)))</formula>
    </cfRule>
    <cfRule type="containsText" dxfId="19" priority="58" operator="containsText" text="НЕОДНОРОДНЫЕ">
      <formula>NOT(ISERROR(SEARCH("НЕОДНОРОДНЫЕ",R5)))</formula>
    </cfRule>
    <cfRule type="containsText" dxfId="18" priority="59" operator="containsText" text="НЕ">
      <formula>NOT(ISERROR(SEARCH("НЕ",R5)))</formula>
    </cfRule>
    <cfRule type="containsText" dxfId="17" priority="60" operator="containsText" text="ОДНОРОДНЫЕ">
      <formula>NOT(ISERROR(SEARCH("ОДНОРОДНЫЕ",R5)))</formula>
    </cfRule>
    <cfRule type="containsText" dxfId="16" priority="61" operator="containsText" text="НЕОДНОРОДНЫЕ">
      <formula>NOT(ISERROR(SEARCH("НЕОДНОРОДНЫЕ",R5)))</formula>
    </cfRule>
  </conditionalFormatting>
  <conditionalFormatting sqref="R5:R6">
    <cfRule type="containsText" dxfId="15" priority="18" operator="containsText" text="НЕОДНОРОДНЫЕ">
      <formula>NOT(ISERROR(SEARCH("НЕОДНОРОДНЫЕ",R5)))</formula>
    </cfRule>
  </conditionalFormatting>
  <conditionalFormatting sqref="R6">
    <cfRule type="containsText" dxfId="14" priority="14" operator="containsText" text="ОДНОРОДНЫЕ">
      <formula>NOT(ISERROR(SEARCH("ОДНОРОДНЫЕ",R6)))</formula>
    </cfRule>
    <cfRule type="containsText" dxfId="13" priority="15" operator="containsText" text="НЕОДНОРОДНЫЕ">
      <formula>NOT(ISERROR(SEARCH("НЕОДНОРОДНЫЕ",R6)))</formula>
    </cfRule>
    <cfRule type="containsText" dxfId="12" priority="16" operator="containsText" text="НЕ">
      <formula>NOT(ISERROR(SEARCH("НЕ",R6)))</formula>
    </cfRule>
    <cfRule type="containsText" dxfId="11" priority="17" operator="containsText" text="ОДНОРОДНЫЕ">
      <formula>NOT(ISERROR(SEARCH("ОДНОРОДНЫЕ",R6)))</formula>
    </cfRule>
  </conditionalFormatting>
  <conditionalFormatting sqref="R6:R11">
    <cfRule type="containsText" dxfId="10" priority="12" operator="containsText" text="НЕОДНОРОДНЫЕ">
      <formula>NOT(ISERROR(SEARCH("НЕОДНОРОДНЫЕ",R6)))</formula>
    </cfRule>
  </conditionalFormatting>
  <conditionalFormatting sqref="R7:R11">
    <cfRule type="containsText" dxfId="9" priority="8" operator="containsText" text="ОДНОРОДНЫЕ">
      <formula>NOT(ISERROR(SEARCH("ОДНОРОДНЫЕ",R7)))</formula>
    </cfRule>
    <cfRule type="containsText" dxfId="8" priority="9" operator="containsText" text="НЕОДНОРОДНЫЕ">
      <formula>NOT(ISERROR(SEARCH("НЕОДНОРОДНЫЕ",R7)))</formula>
    </cfRule>
    <cfRule type="containsText" dxfId="7" priority="10" operator="containsText" text="НЕ">
      <formula>NOT(ISERROR(SEARCH("НЕ",R7)))</formula>
    </cfRule>
    <cfRule type="containsText" dxfId="6" priority="11" operator="containsText" text="ОДНОРОДНЫЕ">
      <formula>NOT(ISERROR(SEARCH("ОДНОРОДНЫЕ",R7)))</formula>
    </cfRule>
  </conditionalFormatting>
  <conditionalFormatting sqref="R7:R12">
    <cfRule type="containsText" dxfId="5" priority="6" operator="containsText" text="НЕОДНОРОДНЫЕ">
      <formula>NOT(ISERROR(SEARCH("НЕОДНОРОДНЫЕ",R7)))</formula>
    </cfRule>
  </conditionalFormatting>
  <conditionalFormatting sqref="R12">
    <cfRule type="containsText" dxfId="4" priority="1" operator="containsText" text="НЕОДНОРОДНЫЕ">
      <formula>NOT(ISERROR(SEARCH("НЕОДНОРОДНЫЕ",R12)))</formula>
    </cfRule>
    <cfRule type="containsText" dxfId="3" priority="2" operator="containsText" text="ОДНОРОДНЫЕ">
      <formula>NOT(ISERROR(SEARCH("ОДНОРОДНЫЕ",R12)))</formula>
    </cfRule>
    <cfRule type="containsText" dxfId="2" priority="3" operator="containsText" text="НЕОДНОРОДНЫЕ">
      <formula>NOT(ISERROR(SEARCH("НЕОДНОРОДНЫЕ",R12)))</formula>
    </cfRule>
    <cfRule type="containsText" dxfId="1" priority="4" operator="containsText" text="НЕ">
      <formula>NOT(ISERROR(SEARCH("НЕ",R12)))</formula>
    </cfRule>
    <cfRule type="containsText" dxfId="0" priority="5" operator="containsText" text="ОДНОРОДНЫЕ">
      <formula>NOT(ISERROR(SEARCH("ОДНОРОДНЫЕ",R12)))</formula>
    </cfRule>
  </conditionalFormatting>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2026-08-04T12:21:45Z</cp:lastPrinted>
  <dcterms:created xsi:type="dcterms:W3CDTF">2022-08-17T08:59:46Z</dcterms:created>
  <dcterms:modified xsi:type="dcterms:W3CDTF">2026-08-11T07:58:24Z</dcterms:modified>
</cp:coreProperties>
</file>