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315" windowHeight="9015"/>
  </bookViews>
  <sheets>
    <sheet name="Расчет факта" sheetId="3" r:id="rId1"/>
  </sheets>
  <calcPr calcId="125725"/>
</workbook>
</file>

<file path=xl/calcChain.xml><?xml version="1.0" encoding="utf-8"?>
<calcChain xmlns="http://schemas.openxmlformats.org/spreadsheetml/2006/main">
  <c r="P6" i="3"/>
  <c r="N6" l="1"/>
  <c r="Q6" l="1"/>
  <c r="K8" s="1"/>
  <c r="O6"/>
  <c r="K6"/>
  <c r="L6" s="1"/>
  <c r="M6" s="1"/>
</calcChain>
</file>

<file path=xl/sharedStrings.xml><?xml version="1.0" encoding="utf-8"?>
<sst xmlns="http://schemas.openxmlformats.org/spreadsheetml/2006/main" count="26" uniqueCount="25">
  <si>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</si>
  <si>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</si>
  <si>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</si>
  <si>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</si>
  <si>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</si>
  <si>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</si>
  <si>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</si>
  <si>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</si>
  <si>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</si>
  <si>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Н(М)ЦК, ЦКЕП, определяемая методом сопоставимых рыночных цен (анализа рынка)*</t>
  </si>
  <si>
    <t>Оценка однородности совокупности значений выявленных цен, используемых в расчете Н(М)ЦК, ЦКЕП</t>
  </si>
  <si>
    <t>Заказчик: ФКУ "Уралуправтодор"</t>
  </si>
  <si>
    <t>Офисная мебель</t>
  </si>
  <si>
    <t>19.20.21.100</t>
  </si>
  <si>
    <t>ОКПД</t>
  </si>
  <si>
    <t xml:space="preserve">Начальная (максимальная) цена контракта, заключаемая  согласно расчету составила  </t>
  </si>
  <si>
    <r>
      <t>Коэффициент вариации цен V (%)</t>
    </r>
    <r>
      <rPr>
        <i/>
        <sz val="10"/>
        <color indexed="8"/>
        <rFont val="Times New Roman"/>
        <family val="1"/>
        <charset val="204"/>
      </rPr>
      <t xml:space="preserve"> (не должен превышать 33%)</t>
    </r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</si>
  <si>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 </t>
    </r>
    <r>
      <rPr>
        <sz val="10"/>
        <color indexed="8"/>
        <rFont val="Times New Roman"/>
        <family val="1"/>
        <charset val="204"/>
      </rPr>
      <t xml:space="preserve">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</si>
  <si>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Ценовая информация № 1</t>
  </si>
  <si>
    <t>Ценовая информация № 2</t>
  </si>
  <si>
    <t>Ценовая информация № 3</t>
  </si>
  <si>
    <t xml:space="preserve"> Обоснование начальной (максимальной) цены  контракта, цены контракта заключаемого с единственным поставщиком (подрядчиком, исполнителем)
</t>
  </si>
  <si>
    <t>усл. ед.</t>
  </si>
  <si>
    <t>Оказание услуг по переносу оборудования (г. Екатеринбунг, ул. Луначарского, 203, 1 этаж)</t>
  </si>
  <si>
    <t>Расчет произвел: ведущий специалист в сфере закупок  Е.И. Маракулина</t>
  </si>
</sst>
</file>

<file path=xl/styles.xml><?xml version="1.0" encoding="utf-8"?>
<styleSheet xmlns="http://schemas.openxmlformats.org/spreadsheetml/2006/main">
  <numFmts count="6">
    <numFmt numFmtId="43" formatCode="_-* #,##0.00\ _₽_-;\-* #,##0.00\ _₽_-;_-* &quot;-&quot;??\ _₽_-;_-@_-"/>
    <numFmt numFmtId="164" formatCode="0.0000"/>
    <numFmt numFmtId="165" formatCode="0.00000"/>
    <numFmt numFmtId="166" formatCode="#,##0.00000"/>
    <numFmt numFmtId="167" formatCode="_-* #,##0.00\ [$₽-419]_-;\-* #,##0.00\ [$₽-419]_-;_-* &quot;-&quot;??\ [$₽-419]_-;_-@_-"/>
    <numFmt numFmtId="168" formatCode="_-* #,##0\ _₽_-;\-* #,##0\ _₽_-;_-* &quot;-&quot;??\ _₽_-;_-@_-"/>
  </numFmts>
  <fonts count="18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12"/>
      <color rgb="FF3F3F3F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/>
      <right style="thin">
        <color rgb="FF3F3F3F"/>
      </right>
      <top style="thin">
        <color indexed="64"/>
      </top>
      <bottom style="thin">
        <color rgb="FF3F3F3F"/>
      </bottom>
      <diagonal/>
    </border>
  </borders>
  <cellStyleXfs count="3">
    <xf numFmtId="0" fontId="0" fillId="0" borderId="0"/>
    <xf numFmtId="0" fontId="13" fillId="3" borderId="9" applyNumberFormat="0" applyAlignment="0" applyProtection="0"/>
    <xf numFmtId="43" fontId="15" fillId="0" borderId="0" applyFont="0" applyFill="0" applyBorder="0" applyAlignment="0" applyProtection="0"/>
  </cellStyleXfs>
  <cellXfs count="58">
    <xf numFmtId="0" fontId="0" fillId="0" borderId="0" xfId="0"/>
    <xf numFmtId="0" fontId="7" fillId="0" borderId="0" xfId="0" applyFont="1"/>
    <xf numFmtId="0" fontId="1" fillId="0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5" fillId="0" borderId="0" xfId="0" applyFont="1" applyFill="1" applyAlignment="1" applyProtection="1">
      <alignment vertical="center"/>
      <protection locked="0"/>
    </xf>
    <xf numFmtId="0" fontId="9" fillId="0" borderId="0" xfId="0" applyFont="1"/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top" wrapText="1"/>
      <protection locked="0"/>
    </xf>
    <xf numFmtId="0" fontId="10" fillId="0" borderId="2" xfId="0" applyFont="1" applyBorder="1" applyAlignment="1">
      <alignment horizontal="left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wrapText="1"/>
    </xf>
    <xf numFmtId="167" fontId="9" fillId="2" borderId="5" xfId="0" applyNumberFormat="1" applyFont="1" applyFill="1" applyBorder="1" applyAlignment="1">
      <alignment wrapText="1"/>
    </xf>
    <xf numFmtId="14" fontId="9" fillId="0" borderId="0" xfId="0" applyNumberFormat="1" applyFont="1"/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6" fillId="0" borderId="0" xfId="0" applyFont="1" applyAlignment="1" applyProtection="1">
      <alignment horizontal="center" wrapText="1"/>
      <protection locked="0"/>
    </xf>
    <xf numFmtId="0" fontId="1" fillId="0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/>
    </xf>
    <xf numFmtId="168" fontId="2" fillId="0" borderId="6" xfId="2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textRotation="90" wrapText="1"/>
    </xf>
    <xf numFmtId="2" fontId="1" fillId="0" borderId="2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wrapText="1"/>
    </xf>
    <xf numFmtId="167" fontId="14" fillId="3" borderId="10" xfId="1" applyNumberFormat="1" applyFont="1" applyBorder="1" applyAlignment="1">
      <alignment horizontal="center" vertical="center" readingOrder="1"/>
    </xf>
    <xf numFmtId="167" fontId="14" fillId="3" borderId="11" xfId="1" applyNumberFormat="1" applyFont="1" applyBorder="1" applyAlignment="1">
      <alignment horizontal="center" vertical="center" readingOrder="1"/>
    </xf>
    <xf numFmtId="0" fontId="16" fillId="0" borderId="0" xfId="0" applyFont="1" applyAlignment="1">
      <alignment horizontal="right" vertical="top" wrapText="1"/>
    </xf>
    <xf numFmtId="0" fontId="16" fillId="0" borderId="0" xfId="0" applyFont="1" applyAlignment="1">
      <alignment horizontal="right" vertical="top"/>
    </xf>
    <xf numFmtId="0" fontId="4" fillId="0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</cellXfs>
  <cellStyles count="3">
    <cellStyle name="Вывод" xfId="1" builtinId="21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4</xdr:row>
      <xdr:rowOff>952500</xdr:rowOff>
    </xdr:from>
    <xdr:to>
      <xdr:col>13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58100" y="2524125"/>
          <a:ext cx="1009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47625</xdr:colOff>
      <xdr:row>4</xdr:row>
      <xdr:rowOff>904875</xdr:rowOff>
    </xdr:from>
    <xdr:to>
      <xdr:col>12</xdr:col>
      <xdr:colOff>19050</xdr:colOff>
      <xdr:row>4</xdr:row>
      <xdr:rowOff>1343025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81775" y="2476500"/>
          <a:ext cx="10763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4</xdr:row>
      <xdr:rowOff>1600200</xdr:rowOff>
    </xdr:from>
    <xdr:to>
      <xdr:col>13</xdr:col>
      <xdr:colOff>1504950</xdr:colOff>
      <xdr:row>4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6800" y="31718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266700</xdr:colOff>
      <xdr:row>4</xdr:row>
      <xdr:rowOff>1400175</xdr:rowOff>
    </xdr:from>
    <xdr:to>
      <xdr:col>13</xdr:col>
      <xdr:colOff>419100</xdr:colOff>
      <xdr:row>4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934450" y="29718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"/>
  <sheetViews>
    <sheetView tabSelected="1" zoomScale="85" zoomScaleNormal="85" workbookViewId="0">
      <selection activeCell="N25" sqref="N25"/>
    </sheetView>
  </sheetViews>
  <sheetFormatPr defaultRowHeight="12.75"/>
  <cols>
    <col min="1" max="1" width="3.140625" style="1" customWidth="1"/>
    <col min="2" max="2" width="2.85546875" style="1" hidden="1" customWidth="1"/>
    <col min="3" max="3" width="27.28515625" style="1" customWidth="1"/>
    <col min="4" max="5" width="12.5703125" style="1" hidden="1" customWidth="1"/>
    <col min="6" max="6" width="11" style="1" customWidth="1"/>
    <col min="7" max="7" width="12.28515625" style="1" customWidth="1"/>
    <col min="8" max="8" width="10.85546875" style="1" customWidth="1"/>
    <col min="9" max="9" width="10.5703125" style="1" customWidth="1"/>
    <col min="10" max="10" width="11.7109375" style="1" customWidth="1"/>
    <col min="11" max="11" width="12.5703125" style="1" customWidth="1"/>
    <col min="12" max="12" width="16.5703125" style="1" customWidth="1"/>
    <col min="13" max="13" width="15.42578125" style="1" customWidth="1"/>
    <col min="14" max="14" width="24.140625" style="1" customWidth="1"/>
    <col min="15" max="15" width="12.85546875" style="1" customWidth="1"/>
    <col min="16" max="16" width="13" style="1" customWidth="1"/>
    <col min="17" max="17" width="18.28515625" style="1" customWidth="1"/>
    <col min="18" max="16384" width="9.140625" style="1"/>
  </cols>
  <sheetData>
    <row r="1" spans="1:17" ht="21" customHeight="1">
      <c r="N1" s="51"/>
      <c r="O1" s="52"/>
      <c r="P1" s="52"/>
      <c r="Q1" s="52"/>
    </row>
    <row r="2" spans="1:17" ht="32.25" customHeight="1">
      <c r="A2" s="53" t="s">
        <v>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7" ht="18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7" ht="39" customHeight="1">
      <c r="A4" s="55" t="s">
        <v>0</v>
      </c>
      <c r="B4" s="55" t="s">
        <v>2</v>
      </c>
      <c r="C4" s="55" t="s">
        <v>2</v>
      </c>
      <c r="D4" s="29"/>
      <c r="E4" s="29"/>
      <c r="F4" s="56" t="s">
        <v>1</v>
      </c>
      <c r="G4" s="56" t="s">
        <v>3</v>
      </c>
      <c r="H4" s="45" t="s">
        <v>18</v>
      </c>
      <c r="I4" s="45" t="s">
        <v>19</v>
      </c>
      <c r="J4" s="45" t="s">
        <v>20</v>
      </c>
      <c r="K4" s="46" t="s">
        <v>10</v>
      </c>
      <c r="L4" s="46"/>
      <c r="M4" s="46"/>
      <c r="N4" s="47" t="s">
        <v>9</v>
      </c>
      <c r="O4" s="47"/>
      <c r="P4" s="47"/>
      <c r="Q4" s="47"/>
    </row>
    <row r="5" spans="1:17" ht="162.75" customHeight="1">
      <c r="A5" s="55"/>
      <c r="B5" s="56"/>
      <c r="C5" s="55"/>
      <c r="D5" s="30"/>
      <c r="E5" s="30" t="s">
        <v>14</v>
      </c>
      <c r="F5" s="57"/>
      <c r="G5" s="57"/>
      <c r="H5" s="45"/>
      <c r="I5" s="45"/>
      <c r="J5" s="45"/>
      <c r="K5" s="31" t="s">
        <v>5</v>
      </c>
      <c r="L5" s="31" t="s">
        <v>4</v>
      </c>
      <c r="M5" s="2" t="s">
        <v>16</v>
      </c>
      <c r="N5" s="34" t="s">
        <v>17</v>
      </c>
      <c r="O5" s="3" t="s">
        <v>6</v>
      </c>
      <c r="P5" s="3" t="s">
        <v>7</v>
      </c>
      <c r="Q5" s="3" t="s">
        <v>8</v>
      </c>
    </row>
    <row r="6" spans="1:17" ht="60" customHeight="1">
      <c r="A6" s="35">
        <v>1</v>
      </c>
      <c r="B6" s="14" t="s">
        <v>12</v>
      </c>
      <c r="C6" s="39" t="s">
        <v>23</v>
      </c>
      <c r="D6" s="40"/>
      <c r="E6" s="40" t="s">
        <v>13</v>
      </c>
      <c r="F6" s="25" t="s">
        <v>22</v>
      </c>
      <c r="G6" s="38">
        <v>1</v>
      </c>
      <c r="H6" s="15">
        <v>43450</v>
      </c>
      <c r="I6" s="15">
        <v>41560</v>
      </c>
      <c r="J6" s="15">
        <v>37786</v>
      </c>
      <c r="K6" s="11">
        <f>ROUND((H6+J6+I6)/3,2)</f>
        <v>40932</v>
      </c>
      <c r="L6" s="10">
        <f>SQRT(((SUM((POWER(H6-K6,2)),(POWER(I6-K6,2)),(POWER(J6-K6,2)))/(COLUMNS(H6:J6)-1))))</f>
        <v>2883.7496423926955</v>
      </c>
      <c r="M6" s="37">
        <f>L6/K6*100</f>
        <v>7.0452204690528086</v>
      </c>
      <c r="N6" s="11">
        <f>((G6/3)*(SUM(H6:J6)))</f>
        <v>40932</v>
      </c>
      <c r="O6" s="36">
        <f>N6/G6</f>
        <v>40932</v>
      </c>
      <c r="P6" s="11">
        <f>INT(O6/G6)</f>
        <v>40932</v>
      </c>
      <c r="Q6" s="11">
        <f>P6*G6</f>
        <v>40932</v>
      </c>
    </row>
    <row r="7" spans="1:17">
      <c r="A7" s="16"/>
      <c r="B7" s="17"/>
      <c r="C7" s="17"/>
      <c r="D7" s="17"/>
      <c r="E7" s="17"/>
      <c r="F7" s="9"/>
      <c r="G7" s="33"/>
      <c r="H7" s="18"/>
      <c r="I7" s="18"/>
      <c r="J7" s="18"/>
      <c r="K7" s="19"/>
      <c r="L7" s="20"/>
      <c r="M7" s="21"/>
      <c r="N7" s="22"/>
      <c r="O7" s="23"/>
      <c r="P7" s="24"/>
      <c r="Q7" s="12"/>
    </row>
    <row r="8" spans="1:17" ht="32.25" customHeight="1">
      <c r="A8" s="48" t="s">
        <v>15</v>
      </c>
      <c r="B8" s="48"/>
      <c r="C8" s="48"/>
      <c r="D8" s="48"/>
      <c r="E8" s="48"/>
      <c r="F8" s="48"/>
      <c r="G8" s="48"/>
      <c r="H8" s="48"/>
      <c r="I8" s="48"/>
      <c r="J8" s="48"/>
      <c r="K8" s="49">
        <f>Q6</f>
        <v>40932</v>
      </c>
      <c r="L8" s="50"/>
      <c r="M8" s="27"/>
      <c r="N8" s="27"/>
      <c r="O8" s="26"/>
      <c r="P8" s="26"/>
      <c r="Q8" s="26"/>
    </row>
    <row r="9" spans="1:17" s="4" customFormat="1" ht="15.75" hidden="1">
      <c r="A9" s="41"/>
      <c r="B9" s="41"/>
      <c r="C9" s="41"/>
      <c r="D9" s="41"/>
      <c r="E9" s="41"/>
      <c r="F9" s="41"/>
      <c r="G9" s="41"/>
      <c r="H9" s="7"/>
      <c r="I9" s="7"/>
      <c r="J9" s="8"/>
    </row>
    <row r="10" spans="1:17" s="4" customFormat="1" ht="15.75">
      <c r="A10" s="32"/>
      <c r="B10" s="32"/>
      <c r="C10" s="32"/>
      <c r="D10" s="32"/>
      <c r="E10" s="32"/>
      <c r="F10" s="32"/>
      <c r="G10" s="32"/>
      <c r="H10" s="7"/>
      <c r="I10" s="7"/>
      <c r="J10" s="8"/>
    </row>
    <row r="11" spans="1:17" s="4" customFormat="1" ht="15.75">
      <c r="A11" s="42" t="s">
        <v>24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7" s="4" customFormat="1" ht="15.75">
      <c r="A12" s="13"/>
      <c r="B12" s="13"/>
      <c r="C12" s="13"/>
      <c r="D12" s="13"/>
      <c r="E12" s="13"/>
      <c r="F12" s="13"/>
      <c r="G12" s="6"/>
      <c r="H12" s="7"/>
      <c r="I12" s="7"/>
      <c r="J12" s="8"/>
      <c r="K12" s="32"/>
      <c r="L12" s="32"/>
    </row>
    <row r="13" spans="1:17" s="4" customFormat="1" ht="11.25" hidden="1" customHeight="1">
      <c r="A13" s="13"/>
      <c r="B13" s="13"/>
      <c r="C13" s="13"/>
      <c r="D13" s="13"/>
      <c r="E13" s="13"/>
      <c r="F13" s="13"/>
      <c r="G13" s="6"/>
      <c r="H13" s="7"/>
      <c r="I13" s="7"/>
      <c r="J13" s="8"/>
      <c r="K13" s="32"/>
      <c r="L13" s="32"/>
    </row>
    <row r="14" spans="1:17" ht="19.5" customHeight="1">
      <c r="A14" s="43" t="s">
        <v>11</v>
      </c>
      <c r="B14" s="44"/>
      <c r="C14" s="44"/>
      <c r="D14" s="44"/>
      <c r="E14" s="44"/>
      <c r="F14" s="44"/>
      <c r="G14" s="44"/>
      <c r="H14" s="44"/>
      <c r="I14" s="44"/>
      <c r="J14" s="44"/>
      <c r="K14" s="5"/>
      <c r="L14" s="28">
        <v>46199</v>
      </c>
    </row>
  </sheetData>
  <mergeCells count="18">
    <mergeCell ref="N1:Q1"/>
    <mergeCell ref="A2:Q2"/>
    <mergeCell ref="A3:Q3"/>
    <mergeCell ref="A4:A5"/>
    <mergeCell ref="B4:B5"/>
    <mergeCell ref="C4:C5"/>
    <mergeCell ref="F4:F5"/>
    <mergeCell ref="G4:G5"/>
    <mergeCell ref="H4:H5"/>
    <mergeCell ref="I4:I5"/>
    <mergeCell ref="A9:G9"/>
    <mergeCell ref="A11:P11"/>
    <mergeCell ref="A14:J14"/>
    <mergeCell ref="J4:J5"/>
    <mergeCell ref="K4:M4"/>
    <mergeCell ref="N4:Q4"/>
    <mergeCell ref="A8:J8"/>
    <mergeCell ref="K8:L8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факта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marakulina</cp:lastModifiedBy>
  <cp:lastPrinted>2026-03-30T12:04:06Z</cp:lastPrinted>
  <dcterms:created xsi:type="dcterms:W3CDTF">2014-01-15T18:15:09Z</dcterms:created>
  <dcterms:modified xsi:type="dcterms:W3CDTF">2026-06-26T06:48:19Z</dcterms:modified>
</cp:coreProperties>
</file>