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С Общее\Документация\ЕАТ\2026\139. Спецодежда и обувь\"/>
    </mc:Choice>
  </mc:AlternateContent>
  <bookViews>
    <workbookView xWindow="0" yWindow="0" windowWidth="4080" windowHeight="4260"/>
  </bookViews>
  <sheets>
    <sheet name="Расчет цены" sheetId="1" r:id="rId1"/>
    <sheet name="Лист1" sheetId="2" r:id="rId2"/>
  </sheets>
  <definedNames>
    <definedName name="_xlnm.Print_Area" localSheetId="0">'Расчет цены'!$A$1:$I$134</definedName>
  </definedNames>
  <calcPr calcId="152511" fullPrecision="0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2" i="2"/>
  <c r="M102" i="2" s="1"/>
  <c r="E102" i="2"/>
  <c r="I3" i="2"/>
  <c r="K3" i="2" s="1"/>
  <c r="I4" i="2"/>
  <c r="K4" i="2" s="1"/>
  <c r="I5" i="2"/>
  <c r="K5" i="2" s="1"/>
  <c r="I6" i="2"/>
  <c r="K6" i="2" s="1"/>
  <c r="I7" i="2"/>
  <c r="K7" i="2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I29" i="2"/>
  <c r="K29" i="2" s="1"/>
  <c r="I30" i="2"/>
  <c r="K30" i="2" s="1"/>
  <c r="I31" i="2"/>
  <c r="K31" i="2" s="1"/>
  <c r="I32" i="2"/>
  <c r="K32" i="2" s="1"/>
  <c r="I33" i="2"/>
  <c r="K33" i="2" s="1"/>
  <c r="I34" i="2"/>
  <c r="K34" i="2" s="1"/>
  <c r="I35" i="2"/>
  <c r="K35" i="2" s="1"/>
  <c r="I36" i="2"/>
  <c r="K36" i="2" s="1"/>
  <c r="I37" i="2"/>
  <c r="K37" i="2" s="1"/>
  <c r="I38" i="2"/>
  <c r="K38" i="2" s="1"/>
  <c r="I39" i="2"/>
  <c r="K39" i="2" s="1"/>
  <c r="I40" i="2"/>
  <c r="K40" i="2" s="1"/>
  <c r="I41" i="2"/>
  <c r="K41" i="2" s="1"/>
  <c r="I42" i="2"/>
  <c r="K42" i="2" s="1"/>
  <c r="I43" i="2"/>
  <c r="K43" i="2" s="1"/>
  <c r="I44" i="2"/>
  <c r="K44" i="2" s="1"/>
  <c r="I45" i="2"/>
  <c r="K45" i="2" s="1"/>
  <c r="I46" i="2"/>
  <c r="K46" i="2" s="1"/>
  <c r="I47" i="2"/>
  <c r="K47" i="2" s="1"/>
  <c r="I48" i="2"/>
  <c r="K48" i="2" s="1"/>
  <c r="I49" i="2"/>
  <c r="K49" i="2" s="1"/>
  <c r="I50" i="2"/>
  <c r="K50" i="2" s="1"/>
  <c r="I51" i="2"/>
  <c r="K51" i="2" s="1"/>
  <c r="I52" i="2"/>
  <c r="K52" i="2" s="1"/>
  <c r="I53" i="2"/>
  <c r="K53" i="2" s="1"/>
  <c r="I54" i="2"/>
  <c r="K54" i="2" s="1"/>
  <c r="I55" i="2"/>
  <c r="K55" i="2" s="1"/>
  <c r="I56" i="2"/>
  <c r="K56" i="2" s="1"/>
  <c r="I57" i="2"/>
  <c r="K57" i="2" s="1"/>
  <c r="I58" i="2"/>
  <c r="K58" i="2" s="1"/>
  <c r="I59" i="2"/>
  <c r="K59" i="2" s="1"/>
  <c r="I60" i="2"/>
  <c r="K60" i="2" s="1"/>
  <c r="I61" i="2"/>
  <c r="K61" i="2" s="1"/>
  <c r="I62" i="2"/>
  <c r="K62" i="2" s="1"/>
  <c r="I63" i="2"/>
  <c r="K63" i="2" s="1"/>
  <c r="I64" i="2"/>
  <c r="K64" i="2" s="1"/>
  <c r="I65" i="2"/>
  <c r="K65" i="2" s="1"/>
  <c r="I66" i="2"/>
  <c r="K66" i="2" s="1"/>
  <c r="I67" i="2"/>
  <c r="K67" i="2" s="1"/>
  <c r="I68" i="2"/>
  <c r="K68" i="2" s="1"/>
  <c r="I69" i="2"/>
  <c r="K69" i="2" s="1"/>
  <c r="I70" i="2"/>
  <c r="K70" i="2" s="1"/>
  <c r="I71" i="2"/>
  <c r="K71" i="2" s="1"/>
  <c r="I72" i="2"/>
  <c r="K72" i="2" s="1"/>
  <c r="I73" i="2"/>
  <c r="K73" i="2" s="1"/>
  <c r="I74" i="2"/>
  <c r="K74" i="2" s="1"/>
  <c r="I75" i="2"/>
  <c r="K75" i="2" s="1"/>
  <c r="I76" i="2"/>
  <c r="K76" i="2" s="1"/>
  <c r="I77" i="2"/>
  <c r="K77" i="2" s="1"/>
  <c r="I78" i="2"/>
  <c r="K78" i="2" s="1"/>
  <c r="I79" i="2"/>
  <c r="K79" i="2" s="1"/>
  <c r="I80" i="2"/>
  <c r="K80" i="2" s="1"/>
  <c r="I81" i="2"/>
  <c r="K81" i="2" s="1"/>
  <c r="I82" i="2"/>
  <c r="K82" i="2" s="1"/>
  <c r="I83" i="2"/>
  <c r="K83" i="2" s="1"/>
  <c r="I84" i="2"/>
  <c r="K84" i="2" s="1"/>
  <c r="I85" i="2"/>
  <c r="K85" i="2" s="1"/>
  <c r="I86" i="2"/>
  <c r="K86" i="2" s="1"/>
  <c r="I87" i="2"/>
  <c r="K87" i="2" s="1"/>
  <c r="I88" i="2"/>
  <c r="K88" i="2" s="1"/>
  <c r="I89" i="2"/>
  <c r="K89" i="2" s="1"/>
  <c r="I90" i="2"/>
  <c r="K90" i="2" s="1"/>
  <c r="I91" i="2"/>
  <c r="K91" i="2" s="1"/>
  <c r="I92" i="2"/>
  <c r="K92" i="2" s="1"/>
  <c r="I93" i="2"/>
  <c r="K93" i="2" s="1"/>
  <c r="I94" i="2"/>
  <c r="K94" i="2" s="1"/>
  <c r="I95" i="2"/>
  <c r="K95" i="2" s="1"/>
  <c r="I96" i="2"/>
  <c r="K96" i="2" s="1"/>
  <c r="I97" i="2"/>
  <c r="K97" i="2" s="1"/>
  <c r="I98" i="2"/>
  <c r="K98" i="2" s="1"/>
  <c r="I99" i="2"/>
  <c r="K99" i="2" s="1"/>
  <c r="I100" i="2"/>
  <c r="K100" i="2" s="1"/>
  <c r="I101" i="2"/>
  <c r="K101" i="2" s="1"/>
  <c r="I2" i="2"/>
  <c r="K2" i="2" s="1"/>
  <c r="G102" i="2"/>
  <c r="O8" i="2"/>
  <c r="O7" i="2"/>
  <c r="O6" i="2"/>
  <c r="H14" i="1"/>
  <c r="I14" i="1" s="1"/>
  <c r="F111" i="1"/>
  <c r="K102" i="2" l="1"/>
  <c r="I102" i="2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108" i="1"/>
  <c r="I108" i="1" s="1"/>
  <c r="H109" i="1"/>
  <c r="I109" i="1" s="1"/>
  <c r="H110" i="1"/>
  <c r="I110" i="1" s="1"/>
  <c r="H35" i="1"/>
  <c r="I35" i="1" s="1"/>
  <c r="H36" i="1"/>
  <c r="I36" i="1" s="1"/>
  <c r="H37" i="1"/>
  <c r="I37" i="1" s="1"/>
  <c r="H38" i="1"/>
  <c r="I38" i="1" s="1"/>
  <c r="H39" i="1"/>
  <c r="I39" i="1" s="1"/>
  <c r="H49" i="1"/>
  <c r="I49" i="1" s="1"/>
  <c r="H40" i="1"/>
  <c r="I40" i="1" s="1"/>
  <c r="H43" i="1"/>
  <c r="I43" i="1" s="1"/>
  <c r="H50" i="1"/>
  <c r="I50" i="1" s="1"/>
  <c r="H44" i="1"/>
  <c r="I44" i="1" s="1"/>
  <c r="H34" i="1"/>
  <c r="I34" i="1" s="1"/>
  <c r="H29" i="1"/>
  <c r="I29" i="1" s="1"/>
  <c r="H48" i="1"/>
  <c r="I48" i="1" s="1"/>
  <c r="H42" i="1"/>
  <c r="I42" i="1" s="1"/>
  <c r="H30" i="1"/>
  <c r="I30" i="1" s="1"/>
  <c r="H47" i="1"/>
  <c r="I47" i="1" s="1"/>
  <c r="H53" i="1"/>
  <c r="I53" i="1" s="1"/>
  <c r="H45" i="1"/>
  <c r="I45" i="1" s="1"/>
  <c r="H27" i="1"/>
  <c r="I27" i="1" s="1"/>
  <c r="H28" i="1"/>
  <c r="I28" i="1" s="1"/>
  <c r="H26" i="1"/>
  <c r="I26" i="1" s="1"/>
  <c r="H33" i="1"/>
  <c r="I33" i="1" s="1"/>
  <c r="H31" i="1"/>
  <c r="I31" i="1" s="1"/>
  <c r="H22" i="1"/>
  <c r="I22" i="1" s="1"/>
  <c r="H17" i="1"/>
  <c r="I17" i="1" s="1"/>
  <c r="H18" i="1"/>
  <c r="I18" i="1" s="1"/>
  <c r="H46" i="1"/>
  <c r="I46" i="1" s="1"/>
  <c r="H25" i="1"/>
  <c r="I25" i="1" s="1"/>
  <c r="H41" i="1"/>
  <c r="I41" i="1" s="1"/>
  <c r="H21" i="1"/>
  <c r="I21" i="1" s="1"/>
  <c r="H54" i="1"/>
  <c r="I54" i="1" s="1"/>
  <c r="H52" i="1"/>
  <c r="I52" i="1" s="1"/>
  <c r="H58" i="1"/>
  <c r="I58" i="1" s="1"/>
  <c r="H24" i="1"/>
  <c r="I24" i="1" s="1"/>
  <c r="H61" i="1"/>
  <c r="I61" i="1" s="1"/>
  <c r="H60" i="1"/>
  <c r="I60" i="1" s="1"/>
  <c r="H57" i="1"/>
  <c r="I57" i="1" s="1"/>
  <c r="H65" i="1"/>
  <c r="I65" i="1" s="1"/>
  <c r="H56" i="1"/>
  <c r="I56" i="1" s="1"/>
  <c r="H20" i="1"/>
  <c r="I20" i="1" s="1"/>
  <c r="H55" i="1"/>
  <c r="I55" i="1" s="1"/>
  <c r="H19" i="1"/>
  <c r="I19" i="1" s="1"/>
  <c r="H15" i="1"/>
  <c r="I15" i="1" s="1"/>
  <c r="H62" i="1"/>
  <c r="I62" i="1" s="1"/>
  <c r="H67" i="1"/>
  <c r="I67" i="1" s="1"/>
  <c r="H59" i="1"/>
  <c r="I59" i="1" s="1"/>
  <c r="H64" i="1"/>
  <c r="I64" i="1" s="1"/>
  <c r="H69" i="1"/>
  <c r="I69" i="1" s="1"/>
  <c r="H63" i="1"/>
  <c r="I63" i="1" s="1"/>
  <c r="H71" i="1"/>
  <c r="I71" i="1" s="1"/>
  <c r="H75" i="1"/>
  <c r="I75" i="1" s="1"/>
  <c r="H51" i="1"/>
  <c r="I51" i="1" s="1"/>
  <c r="H72" i="1"/>
  <c r="I72" i="1" s="1"/>
  <c r="H74" i="1"/>
  <c r="I74" i="1" s="1"/>
  <c r="H70" i="1"/>
  <c r="I70" i="1" s="1"/>
  <c r="H16" i="1"/>
  <c r="I16" i="1" s="1"/>
  <c r="H79" i="1"/>
  <c r="I79" i="1" s="1"/>
  <c r="H68" i="1"/>
  <c r="I68" i="1" s="1"/>
  <c r="H77" i="1"/>
  <c r="I77" i="1" s="1"/>
  <c r="H78" i="1"/>
  <c r="I78" i="1" s="1"/>
  <c r="H73" i="1"/>
  <c r="I73" i="1" s="1"/>
  <c r="H80" i="1"/>
  <c r="I80" i="1" s="1"/>
  <c r="H66" i="1"/>
  <c r="I66" i="1" s="1"/>
  <c r="H76" i="1"/>
  <c r="I76" i="1" s="1"/>
  <c r="H23" i="1"/>
  <c r="I23" i="1" s="1"/>
  <c r="H32" i="1"/>
  <c r="I32" i="1" s="1"/>
  <c r="H12" i="1"/>
  <c r="I12" i="1" s="1"/>
  <c r="H81" i="1"/>
  <c r="I81" i="1" s="1"/>
  <c r="H83" i="1"/>
  <c r="I83" i="1" s="1"/>
  <c r="H85" i="1"/>
  <c r="I85" i="1" s="1"/>
  <c r="H84" i="1"/>
  <c r="I84" i="1" s="1"/>
  <c r="H82" i="1"/>
  <c r="I82" i="1" s="1"/>
  <c r="H13" i="1"/>
  <c r="I13" i="1" s="1"/>
  <c r="H11" i="1"/>
  <c r="I11" i="1" s="1"/>
  <c r="G111" i="1" l="1"/>
  <c r="I111" i="1"/>
  <c r="C116" i="1" l="1"/>
</calcChain>
</file>

<file path=xl/sharedStrings.xml><?xml version="1.0" encoding="utf-8"?>
<sst xmlns="http://schemas.openxmlformats.org/spreadsheetml/2006/main" count="335" uniqueCount="167">
  <si>
    <t>№</t>
  </si>
  <si>
    <t>Обоснование начальной (максимальной) цены контракта (далее - НМЦК)</t>
  </si>
  <si>
    <t>Расчёт НМЦК</t>
  </si>
  <si>
    <t>Обоснование выбора метода</t>
  </si>
  <si>
    <t>Метод сопоставимых рыночных цен (анализа рынка), п.1 ч.1 ст.22 44-ФЗ.</t>
  </si>
  <si>
    <t>Приоритетный метод, ч.6 ст.22 44-ФЗ</t>
  </si>
  <si>
    <t>Код ОКПД 2 /КТРУ</t>
  </si>
  <si>
    <t>Единица измерения (по ОКЕИ)</t>
  </si>
  <si>
    <t>Объем ТРУ</t>
  </si>
  <si>
    <t>Наименование закупки / товара, работы, услуги (ТРУ)</t>
  </si>
  <si>
    <t>Средняя арифметическая цена за единицу ТРУ</t>
  </si>
  <si>
    <t>Сумма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</si>
  <si>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</si>
  <si>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</si>
  <si>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</si>
  <si>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</si>
  <si>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</si>
  <si>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</si>
  <si>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</si>
  <si>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</si>
  <si>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</si>
  <si>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Итого:</t>
  </si>
  <si>
    <t>Источники формирования цены за единицу ТРУ</t>
  </si>
  <si>
    <t>Цены включают в себя информацию о расходах (расходы) на перевозку, страхование, уплату таможенных пошлин, налогов и других обязательных платежей.</t>
  </si>
  <si>
    <t>В соответствии с принципом эффективности использования бюджетных средств, Заказчик принял решение об утверждении НМЦК на основе минимального ценового предложения потенциального Поставщика.</t>
  </si>
  <si>
    <t>Начальная максимальная цена контракта:</t>
  </si>
  <si>
    <t>(должность)</t>
  </si>
  <si>
    <t>(подпись)</t>
  </si>
  <si>
    <t>шт</t>
  </si>
  <si>
    <t>Используемый метод определения и 
обоснования НМЦК</t>
  </si>
  <si>
    <t>Специальная одежда и обувь</t>
  </si>
  <si>
    <t>Колпак (бязь) белый</t>
  </si>
  <si>
    <t>Жилет сигнальный Тип1Т, цв.лимон.(р.ХХL/56-58</t>
  </si>
  <si>
    <t>Нарукавники защитные АНАРАКС VS-020-RU (56смx22см),ПС ЗМПТ</t>
  </si>
  <si>
    <t>Халат защитный жен. КЩС (лавсан) (р.48-50) 170-176</t>
  </si>
  <si>
    <t>Халат жен М20 бел 96-100/158-164</t>
  </si>
  <si>
    <t>Халат жен М20 бел 80-84/158-164</t>
  </si>
  <si>
    <t>Халат жен у07 т.син 96-100/170-176</t>
  </si>
  <si>
    <t>Халат жен у07 т.син 88-92/170-176</t>
  </si>
  <si>
    <t>Белье нательное трикотаж летнее
цв.олива (р.48-50)р.170-176</t>
  </si>
  <si>
    <t xml:space="preserve">Сапоги сварщика ПУ/Нитрил с МП
(р.44) (мод.60В МП) </t>
  </si>
  <si>
    <t xml:space="preserve">Сапоги мужские проходческие
цв.оливковый мод. 162 (р.42) (270)
рыбацкие
</t>
  </si>
  <si>
    <t>Сапоги мужские проходческие
цв.оливковый мод. 162 (р.40) (255)
рыбацкие</t>
  </si>
  <si>
    <t xml:space="preserve">Полусапоги Виктория женские, цв.
белый ЭВА р.38-39 </t>
  </si>
  <si>
    <t>Сапоги специальные цв.синий мод Д18-КЩС (р.41) ПВХ</t>
  </si>
  <si>
    <t xml:space="preserve">Сапоги специальные цв.синий мод
Д18-КЩС (р.37) ПВХ </t>
  </si>
  <si>
    <t xml:space="preserve">Сабо муж.нат.кожа цв.белый(р.41)
(10-12-7) </t>
  </si>
  <si>
    <t>Сабо жен.нат.кожа цв.белый(р.40)
(4-12-7)</t>
  </si>
  <si>
    <t xml:space="preserve">Сабо жен.нат.кожа цв.белый(р.39)
(4-12-7) </t>
  </si>
  <si>
    <t xml:space="preserve"> Сабо жен.нат.кожа цв.белый(р.38)
(4-12-7)</t>
  </si>
  <si>
    <t xml:space="preserve">Сабо жен.нат.кожа цв.белый(р.37)
(4-12-7) </t>
  </si>
  <si>
    <t>Полуботинки (кроссовки) летние
(спилок) р.37</t>
  </si>
  <si>
    <t xml:space="preserve">Полуботинки (кроссовки) летние
(спилок) р.40 </t>
  </si>
  <si>
    <t xml:space="preserve">Полуботинки TOPFORT 2 МПП,
ПУ/ТПУ р.37 </t>
  </si>
  <si>
    <t>Ботинки TOPFORT 3 МППИ утепленные, ПУ/ТПУ р.44</t>
  </si>
  <si>
    <t>Ботинки TOPFORT 3 МППИ утепленные, ПУ/ТПУ р.43</t>
  </si>
  <si>
    <t>Ботинки TOPFORT 3 МППИ утепленные, ПУ/ТПУ р.42</t>
  </si>
  <si>
    <t>Полуботинки TOPFORT 2 МПП, ПУ/ТПУ р.38</t>
  </si>
  <si>
    <t>Полуботинки TOPFORT 2 МПП, ПУ/ТПУ р.40</t>
  </si>
  <si>
    <t>Ботинки PRO ПУ/ТПУ с МП и МС р.46 (М-8027)</t>
  </si>
  <si>
    <t>Ботинки PRO ПУ/ТПУ с МП и МС р.45 (М-8027)</t>
  </si>
  <si>
    <t>Ботинки PRO ПУ/ТПУ с МП и МС р.44 (М-8027)</t>
  </si>
  <si>
    <t>Ботинки PRO ПУ/ТПУ с МП и МС р.43 (М-8027)</t>
  </si>
  <si>
    <t>Ботинки PRO ПУ/ТПУ с МП и МС р.42 (М-8027)</t>
  </si>
  <si>
    <t>Ботинки PRO ПУ/ТПУ с МП и МС р.41 (М-8027)</t>
  </si>
  <si>
    <t>Ботинки PRO ПУ/ТПУ с МП и МС р.40 (М-8027)</t>
  </si>
  <si>
    <t>Беруши многоразовые силикон JetaSafety Sonido Max 33дБ без бокса(JEM31-b)</t>
  </si>
  <si>
    <t>Полумаска фильтрующая PARUS 3CK с кл FFP3 NRD до 50ПДК</t>
  </si>
  <si>
    <t>Полумаска фильтрующая PHSV 2021OG с кл FFP2 до 12ПДК</t>
  </si>
  <si>
    <t>Полумаска фильтрующая PARUS 2CK с кл FFP2 NR D до 12ПДК</t>
  </si>
  <si>
    <t>Очки защитные открытые TOPFORT СТАНДАРТ 503 KN серые</t>
  </si>
  <si>
    <t>Очки защитные закрытые Панорамного типа ОЧК601</t>
  </si>
  <si>
    <t>Нарукавник многоразовый Рукас полиуретановый 46x22, цвет синий,ПС</t>
  </si>
  <si>
    <t>Фартук прорезиненный (ткань диагональ</t>
  </si>
  <si>
    <t>Фартук Chemical WPL оливковый (размер 2, длина 3)</t>
  </si>
  <si>
    <t>Халат защитный жен. КЩС (лавсан) (р.60-62) 158-164</t>
  </si>
  <si>
    <t>Халат защитный жен. КЩС (лавсан) (р.44-46) 158-164</t>
  </si>
  <si>
    <t>Халат защитный жен. КЩС (лавсан) (р.44-46) 170-176</t>
  </si>
  <si>
    <t>Халат муж у02 бел 104-108/170-176</t>
  </si>
  <si>
    <t>Халат жен у02 бел 120-124/170-176</t>
  </si>
  <si>
    <t>Халат жен у02 бел 88-92/170-176</t>
  </si>
  <si>
    <t>Халат жен у02 бел 88-92/158-164</t>
  </si>
  <si>
    <t>Халат жен у02 бел 96-100/158-164</t>
  </si>
  <si>
    <t>Носки мужские. Цвет: черный. Размер: 25 размер. 1 пара</t>
  </si>
  <si>
    <t>Коврик диэлектрический (500х500)</t>
  </si>
  <si>
    <t>Перчатки защитные TOPFORT Шелдер Н РП с полным нитриловым покрытием р.9</t>
  </si>
  <si>
    <t>Краги сварщика спилковые Гренадер пятипалые желтые</t>
  </si>
  <si>
    <t>Перчатки трикотаж с дв латекс заливкой арт.ct25l2/16-422 13кл 10пар/уп</t>
  </si>
  <si>
    <t>Перчатки защитные трикотажные КОМУС утепленные цв. черный (5 пар/уп)</t>
  </si>
  <si>
    <t>Перчатки латексные Gward LOTOS G60 60 гр желтые р.8</t>
  </si>
  <si>
    <t>Перчатки защитные трикотажные с ПВХ Точка 4 нити 42г 10класс 10пар/уп</t>
  </si>
  <si>
    <t>Перчатки рабочие нейлон с ПВХ Точка(класс вязки13)(12 пар в уп)</t>
  </si>
  <si>
    <t>Перчатки полиэфир с полиуретаном водн.основа POLYX арт.93-243 серые (р.8)</t>
  </si>
  <si>
    <t>Перчатки нитрил., TG 3.5гр., н/с, н/о, (M) голубые 50 пар/уп</t>
  </si>
  <si>
    <t>Перчатки резиновые диэлектрические класс защиты 0 латексные размер 2</t>
  </si>
  <si>
    <t>Перчатки однораз. виниловые, н/о, прозр. AVIORA (М) 50п/уп 5,5гр 402-638 ПС</t>
  </si>
  <si>
    <t>Шапка п/ш на флисовой подкладке</t>
  </si>
  <si>
    <t>Подшлемник РОСОМЗ Favorit CRYSTALINE (артикул производителя 00938)</t>
  </si>
  <si>
    <t>Косынка повара</t>
  </si>
  <si>
    <t>Каскетка Абсолют Trek синяя с коротким козырьком</t>
  </si>
  <si>
    <t>Колпак т.синий</t>
  </si>
  <si>
    <t>Бейсболка васильк</t>
  </si>
  <si>
    <t>Костюм рабочий зимний муж з31-КПК син/красн (р.52-54) 170-176 (Арсенал-СП)</t>
  </si>
  <si>
    <t>Куртка рабочая зимняя женская з46-КУ син/вас (р.52-54) 158-164</t>
  </si>
  <si>
    <t>Куртка зим муж з32 син/оранж смес 96-100/182-188 (Арсенал-СП)</t>
  </si>
  <si>
    <t>Костюм охранника К-м Альфа черн.(р.60-62)/182-188</t>
  </si>
  <si>
    <t>Костюм охранника К-м Альфа черн.(р.52-54)/170-176</t>
  </si>
  <si>
    <t>Костюм охранника К-м Альфа черн.(р.60-62)/170-176</t>
  </si>
  <si>
    <t>Костюм лет муж (куртка, бр) л20 сер/крас 96-100/170-176 (Арсенал-СП)</t>
  </si>
  <si>
    <t>Костюм лет муж (куртка, бр) л20 сер/крас 112-116/170-176 (Арсенал-СП)</t>
  </si>
  <si>
    <t>Костюм лет жен (куртка, пк) л16 с СОП син/вас 120-124/158-164</t>
  </si>
  <si>
    <t>Костюм лет жен (куртка, пк) л16 с СОП син/вас 96-100/170-176</t>
  </si>
  <si>
    <t>Костюм лет жен (куртка, пк) л16 с СОП син/вас 96-100/158-164</t>
  </si>
  <si>
    <t>Костюм лет жен (куртка, пк) л16 с СОП син/вас 88-92/158-164</t>
  </si>
  <si>
    <t>Костюм лет жен (куртка, пк) л16 с СОП син/вас 104-108/170-176</t>
  </si>
  <si>
    <t>Костюм лет муж (куртка, пк) л20 сер/крас 112-116/182-188 (Арсенал-СП)</t>
  </si>
  <si>
    <t>Костюм лет муж (куртка, пк) л20 сер/крас 104-108/182-188 (Арсенал-СП)</t>
  </si>
  <si>
    <t>Костюм лет муж (куртка, пк) л20 сер/крас 96-100/182-188 (Арсенал-СП)</t>
  </si>
  <si>
    <t>Костюм лет муж (куртка, пк) л20 сер/крас 96-100/170-176 (Арсенал-СП)</t>
  </si>
  <si>
    <t>Костюм лет муж (куртка, пк) л20 сер/крас 96-100/158-164 (Арсенал-СП)</t>
  </si>
  <si>
    <t>Костюм лет муж (куртка, пк) л20 сер/крас 104-108/170-176 (Арсенал-СП)</t>
  </si>
  <si>
    <t>Костюм сварщика брезентовый КБР (арт.КС02) 60-62/182-188</t>
  </si>
  <si>
    <t>Костюм сварщика цельноспилковый 1,2-1,4 мм КБР (арт.КС30) 44-46/170-176</t>
  </si>
  <si>
    <t>Костюм жен (куртка, бр) у04 вас/син 96-100/170-176</t>
  </si>
  <si>
    <t>Костюм жен (куртка, бр) у04 вас/син 120-124/158-164</t>
  </si>
  <si>
    <t>Костюм БИСТРО женский цв.бел/т.сер (Кос841) (р.48-50) р.170-176</t>
  </si>
  <si>
    <t>Костюм БИСТРО женский цв.бел/т.сер (Кос841) (р.52-54) р.170-176</t>
  </si>
  <si>
    <t>Халат жен у01 КР бордо 112-116/170-176</t>
  </si>
  <si>
    <t>Халат жен у01 КР бордо 88-92/158-164</t>
  </si>
  <si>
    <t>Халат жен у01 КР бордо 96-100/158-164</t>
  </si>
  <si>
    <t>14.19.42.169</t>
  </si>
  <si>
    <t>14.12.30.131</t>
  </si>
  <si>
    <t>32.99.11.199</t>
  </si>
  <si>
    <t>14.12.21.120</t>
  </si>
  <si>
    <t xml:space="preserve">14.12.30.132 </t>
  </si>
  <si>
    <t>14.12.30.132 </t>
  </si>
  <si>
    <t>14.14.10</t>
  </si>
  <si>
    <t>15.20.32.124</t>
  </si>
  <si>
    <t>15.20.11.113</t>
  </si>
  <si>
    <t>15.20.32.122</t>
  </si>
  <si>
    <t>32.99.11.170</t>
  </si>
  <si>
    <t>32.99.11.120</t>
  </si>
  <si>
    <t>32.50.42.120</t>
  </si>
  <si>
    <t>14.12.30.130</t>
  </si>
  <si>
    <t>14.19.32.130</t>
  </si>
  <si>
    <t>14.31.10.111</t>
  </si>
  <si>
    <t>22.19.72.000</t>
  </si>
  <si>
    <t>22.19.60.119</t>
  </si>
  <si>
    <t>14.12.30.150</t>
  </si>
  <si>
    <t>22.19.60.110</t>
  </si>
  <si>
    <t>22.19.60.112</t>
  </si>
  <si>
    <t>32.99.11</t>
  </si>
  <si>
    <t>14.19.40.000</t>
  </si>
  <si>
    <t>32.99.11.190</t>
  </si>
  <si>
    <t>14.12.11.120</t>
  </si>
  <si>
    <t>14.12.30.121</t>
  </si>
  <si>
    <t>14.12.11.110</t>
  </si>
  <si>
    <t>14.12.30.190</t>
  </si>
  <si>
    <t>пар</t>
  </si>
  <si>
    <t>упак</t>
  </si>
  <si>
    <t>Предложение 1
№23271302
от 28.05.2026 г.</t>
  </si>
  <si>
    <t>Перчатки КЩС латексные TOPFORT Профхим Лат К50 Щ50 цв.желтый р.9,ПС</t>
  </si>
  <si>
    <t>Предложение 2
№23277583
от 29.05.2026 г.</t>
  </si>
  <si>
    <t>(Триста шестьдесят пять тысяч двести шестнадцать) рублей 15 копеек.</t>
  </si>
  <si>
    <t>Склокина Е.В.</t>
  </si>
  <si>
    <t>специалист СМО</t>
  </si>
  <si>
    <t>14.19.43.160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</si>
</sst>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\ _₽"/>
  </numFmts>
  <fonts count="1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XO Thames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2" fontId="10" fillId="0" borderId="0" xfId="0" applyNumberFormat="1" applyFont="1"/>
    <xf numFmtId="0" fontId="11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165" fontId="12" fillId="0" borderId="2" xfId="0" applyNumberFormat="1" applyFont="1" applyBorder="1" applyAlignment="1">
      <alignment horizontal="center" vertical="center" wrapText="1"/>
    </xf>
    <xf numFmtId="165" fontId="0" fillId="0" borderId="0" xfId="0" applyNumberFormat="1"/>
    <xf numFmtId="2" fontId="12" fillId="0" borderId="2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0:I111" totalsRowCount="1" headerRowDxfId="20" dataDxfId="19" totalsRowDxfId="18">
  <autoFilter ref="A10:I110"/>
  <tableColumns count="9">
    <tableColumn id="1" name="1" dataDxfId="17" totalsRowDxfId="8"/>
    <tableColumn id="2" name="2" dataDxfId="16" totalsRowDxfId="7"/>
    <tableColumn id="3" name="3" dataDxfId="15" totalsRowDxfId="6"/>
    <tableColumn id="4" name="4" dataDxfId="14" totalsRowDxfId="5"/>
    <tableColumn id="5" name="5" dataDxfId="13" totalsRowDxfId="4"/>
    <tableColumn id="6" name="6" totalsRowFunction="custom" dataDxfId="12" totalsRowDxfId="3">
      <totalsRowFormula>SUMPRODUCT(Таблица1[5],Таблица1[6])</totalsRowFormula>
    </tableColumn>
    <tableColumn id="7" name="7" totalsRowFunction="custom" dataDxfId="11" totalsRowDxfId="2">
      <totalsRowFormula>SUMPRODUCT(Таблица1[5],Таблица1[7])</totalsRowFormula>
    </tableColumn>
    <tableColumn id="9" name="9" totalsRowLabel="Итого:" dataDxfId="10" totalsRowDxfId="1">
      <calculatedColumnFormula>ROUND(AVERAGE(F11:G11),2)</calculatedColumnFormula>
    </tableColumn>
    <tableColumn id="10" name="10" totalsRowFunction="sum" dataDxfId="9" totalsRowDxfId="0">
      <calculatedColumnFormula>PRODUCT(Таблица1[[#This Row],[9]],Таблица1[[#This Row],[5]])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showGridLines="0" tabSelected="1" view="pageBreakPreview" topLeftCell="A55" zoomScaleNormal="100" zoomScaleSheetLayoutView="100" workbookViewId="0">
      <selection activeCell="C79" sqref="C79"/>
    </sheetView>
  </sheetViews>
  <sheetFormatPr defaultRowHeight="12.75"/>
  <cols>
    <col min="1" max="1" width="3.85546875" style="7" customWidth="1"/>
    <col min="2" max="2" width="41.85546875" style="39" customWidth="1"/>
    <col min="3" max="3" width="13.7109375" style="7" customWidth="1"/>
    <col min="4" max="4" width="9.85546875" style="7" customWidth="1"/>
    <col min="5" max="5" width="6.28515625" style="7" customWidth="1"/>
    <col min="6" max="6" width="13.5703125" style="48" customWidth="1"/>
    <col min="7" max="7" width="13.42578125" style="7" customWidth="1"/>
    <col min="8" max="8" width="14.5703125" style="7" customWidth="1"/>
    <col min="9" max="9" width="14" style="7" customWidth="1"/>
    <col min="10" max="16384" width="9.140625" style="7"/>
  </cols>
  <sheetData>
    <row r="1" spans="1:9" ht="24" customHeight="1">
      <c r="A1" s="58" t="s">
        <v>1</v>
      </c>
      <c r="B1" s="58"/>
      <c r="C1" s="58"/>
      <c r="D1" s="58"/>
      <c r="E1" s="58"/>
      <c r="F1" s="58"/>
      <c r="G1" s="58"/>
      <c r="H1" s="58"/>
      <c r="I1" s="58"/>
    </row>
    <row r="2" spans="1:9" ht="15.75">
      <c r="A2" s="66" t="s">
        <v>30</v>
      </c>
      <c r="B2" s="58"/>
      <c r="C2" s="58"/>
      <c r="D2" s="58"/>
      <c r="E2" s="58"/>
      <c r="F2" s="58"/>
      <c r="G2" s="58"/>
      <c r="H2" s="58"/>
      <c r="I2" s="58"/>
    </row>
    <row r="3" spans="1:9" ht="15.75">
      <c r="A3" s="2"/>
      <c r="B3" s="3"/>
      <c r="C3" s="5"/>
      <c r="D3" s="5"/>
      <c r="E3" s="5"/>
      <c r="F3" s="41"/>
      <c r="G3" s="5"/>
      <c r="H3" s="4"/>
      <c r="I3" s="4"/>
    </row>
    <row r="4" spans="1:9" ht="30" customHeight="1">
      <c r="A4" s="63" t="s">
        <v>29</v>
      </c>
      <c r="B4" s="64"/>
      <c r="C4" s="63" t="s">
        <v>4</v>
      </c>
      <c r="D4" s="65"/>
      <c r="E4" s="65"/>
      <c r="F4" s="65"/>
      <c r="G4" s="65"/>
      <c r="H4" s="65"/>
      <c r="I4" s="64"/>
    </row>
    <row r="5" spans="1:9" ht="15.75" customHeight="1">
      <c r="A5" s="63" t="s">
        <v>3</v>
      </c>
      <c r="B5" s="64"/>
      <c r="C5" s="63" t="s">
        <v>5</v>
      </c>
      <c r="D5" s="65"/>
      <c r="E5" s="65"/>
      <c r="F5" s="65"/>
      <c r="G5" s="65"/>
      <c r="H5" s="65"/>
      <c r="I5" s="64"/>
    </row>
    <row r="6" spans="1:9" ht="15.75">
      <c r="A6" s="2"/>
      <c r="B6" s="3"/>
      <c r="C6" s="2"/>
      <c r="D6" s="62" t="s">
        <v>2</v>
      </c>
      <c r="E6" s="62"/>
      <c r="F6" s="62"/>
      <c r="G6" s="62"/>
      <c r="H6" s="2"/>
      <c r="I6" s="2"/>
    </row>
    <row r="7" spans="1:9" ht="15.75">
      <c r="A7" s="20"/>
      <c r="B7" s="32"/>
      <c r="C7" s="21"/>
      <c r="D7" s="21"/>
      <c r="E7" s="21"/>
      <c r="F7" s="42"/>
      <c r="G7" s="21"/>
      <c r="H7" s="21"/>
      <c r="I7" s="20"/>
    </row>
    <row r="8" spans="1:9">
      <c r="A8" s="57" t="s">
        <v>0</v>
      </c>
      <c r="B8" s="61" t="s">
        <v>9</v>
      </c>
      <c r="C8" s="59" t="s">
        <v>6</v>
      </c>
      <c r="D8" s="59" t="s">
        <v>7</v>
      </c>
      <c r="E8" s="60" t="s">
        <v>8</v>
      </c>
      <c r="F8" s="57" t="s">
        <v>22</v>
      </c>
      <c r="G8" s="57"/>
      <c r="H8" s="57" t="s">
        <v>10</v>
      </c>
      <c r="I8" s="57" t="s">
        <v>11</v>
      </c>
    </row>
    <row r="9" spans="1:9" ht="45" customHeight="1">
      <c r="A9" s="57"/>
      <c r="B9" s="61"/>
      <c r="C9" s="59"/>
      <c r="D9" s="59"/>
      <c r="E9" s="60"/>
      <c r="F9" s="43" t="s">
        <v>160</v>
      </c>
      <c r="G9" s="11" t="s">
        <v>162</v>
      </c>
      <c r="H9" s="57"/>
      <c r="I9" s="57"/>
    </row>
    <row r="10" spans="1:9">
      <c r="A10" s="11" t="s">
        <v>12</v>
      </c>
      <c r="B10" s="25" t="s">
        <v>13</v>
      </c>
      <c r="C10" s="10" t="s">
        <v>14</v>
      </c>
      <c r="D10" s="10" t="s">
        <v>15</v>
      </c>
      <c r="E10" s="6" t="s">
        <v>16</v>
      </c>
      <c r="F10" s="43" t="s">
        <v>17</v>
      </c>
      <c r="G10" s="11" t="s">
        <v>18</v>
      </c>
      <c r="H10" s="11" t="s">
        <v>19</v>
      </c>
      <c r="I10" s="6" t="s">
        <v>20</v>
      </c>
    </row>
    <row r="11" spans="1:9">
      <c r="A11" s="29">
        <v>1</v>
      </c>
      <c r="B11" s="34" t="s">
        <v>31</v>
      </c>
      <c r="C11" s="24" t="s">
        <v>130</v>
      </c>
      <c r="D11" s="24" t="s">
        <v>28</v>
      </c>
      <c r="E11" s="30">
        <v>11</v>
      </c>
      <c r="F11" s="52">
        <v>116.97</v>
      </c>
      <c r="G11" s="29">
        <v>114.68</v>
      </c>
      <c r="H11" s="29">
        <f t="shared" ref="H11:H42" si="0">ROUND(AVERAGE(F11:G11),2)</f>
        <v>115.83</v>
      </c>
      <c r="I11" s="30">
        <f>PRODUCT(Таблица1[[#This Row],[9]],Таблица1[[#This Row],[5]])</f>
        <v>1274.1300000000001</v>
      </c>
    </row>
    <row r="12" spans="1:9">
      <c r="A12" s="29">
        <v>2</v>
      </c>
      <c r="B12" s="34" t="s">
        <v>32</v>
      </c>
      <c r="C12" s="31" t="s">
        <v>131</v>
      </c>
      <c r="D12" s="24" t="s">
        <v>28</v>
      </c>
      <c r="E12" s="30">
        <v>7</v>
      </c>
      <c r="F12" s="52">
        <v>362.74</v>
      </c>
      <c r="G12" s="29">
        <v>355.63</v>
      </c>
      <c r="H12" s="29">
        <f t="shared" si="0"/>
        <v>359.19</v>
      </c>
      <c r="I12" s="30">
        <f>PRODUCT(Таблица1[[#This Row],[9]],Таблица1[[#This Row],[5]])</f>
        <v>2514.33</v>
      </c>
    </row>
    <row r="13" spans="1:9" ht="25.5">
      <c r="A13" s="29">
        <v>3</v>
      </c>
      <c r="B13" s="34" t="s">
        <v>33</v>
      </c>
      <c r="C13" s="31" t="s">
        <v>132</v>
      </c>
      <c r="D13" s="24" t="s">
        <v>158</v>
      </c>
      <c r="E13" s="30">
        <v>8</v>
      </c>
      <c r="F13" s="52">
        <v>347.81</v>
      </c>
      <c r="G13" s="29">
        <v>340.99</v>
      </c>
      <c r="H13" s="29">
        <f t="shared" si="0"/>
        <v>344.4</v>
      </c>
      <c r="I13" s="30">
        <f>PRODUCT(Таблица1[[#This Row],[9]],Таблица1[[#This Row],[5]])</f>
        <v>2755.2</v>
      </c>
    </row>
    <row r="14" spans="1:9" ht="25.5">
      <c r="A14" s="29">
        <v>4</v>
      </c>
      <c r="B14" s="34" t="s">
        <v>34</v>
      </c>
      <c r="C14" s="26" t="s">
        <v>144</v>
      </c>
      <c r="D14" s="26" t="s">
        <v>28</v>
      </c>
      <c r="E14" s="30">
        <v>1</v>
      </c>
      <c r="F14" s="52">
        <v>3122.2</v>
      </c>
      <c r="G14" s="29">
        <v>3060.98</v>
      </c>
      <c r="H14" s="29">
        <f t="shared" si="0"/>
        <v>3091.59</v>
      </c>
      <c r="I14" s="30">
        <f>PRODUCT(Таблица1[[#This Row],[9]],Таблица1[[#This Row],[5]])</f>
        <v>3091.59</v>
      </c>
    </row>
    <row r="15" spans="1:9">
      <c r="A15" s="29">
        <v>5</v>
      </c>
      <c r="B15" s="34" t="s">
        <v>35</v>
      </c>
      <c r="C15" s="24" t="s">
        <v>134</v>
      </c>
      <c r="D15" s="24" t="s">
        <v>28</v>
      </c>
      <c r="E15" s="30">
        <v>2</v>
      </c>
      <c r="F15" s="52">
        <v>1969.26</v>
      </c>
      <c r="G15" s="29">
        <v>1930.65</v>
      </c>
      <c r="H15" s="29">
        <f t="shared" si="0"/>
        <v>1949.96</v>
      </c>
      <c r="I15" s="30">
        <f>PRODUCT(Таблица1[[#This Row],[9]],Таблица1[[#This Row],[5]])</f>
        <v>3899.92</v>
      </c>
    </row>
    <row r="16" spans="1:9">
      <c r="A16" s="29">
        <v>6</v>
      </c>
      <c r="B16" s="34" t="s">
        <v>36</v>
      </c>
      <c r="C16" s="31" t="s">
        <v>135</v>
      </c>
      <c r="D16" s="24" t="s">
        <v>28</v>
      </c>
      <c r="E16" s="30">
        <v>2</v>
      </c>
      <c r="F16" s="52">
        <v>1969.26</v>
      </c>
      <c r="G16" s="29">
        <v>1930.65</v>
      </c>
      <c r="H16" s="29">
        <f t="shared" si="0"/>
        <v>1949.96</v>
      </c>
      <c r="I16" s="30">
        <f>PRODUCT(Таблица1[[#This Row],[9]],Таблица1[[#This Row],[5]])</f>
        <v>3899.92</v>
      </c>
    </row>
    <row r="17" spans="1:9">
      <c r="A17" s="29">
        <v>7</v>
      </c>
      <c r="B17" s="34" t="s">
        <v>37</v>
      </c>
      <c r="C17" s="31" t="s">
        <v>135</v>
      </c>
      <c r="D17" s="24" t="s">
        <v>28</v>
      </c>
      <c r="E17" s="30">
        <v>2</v>
      </c>
      <c r="F17" s="52">
        <v>1582.25</v>
      </c>
      <c r="G17" s="29">
        <v>1551.23</v>
      </c>
      <c r="H17" s="29">
        <f t="shared" si="0"/>
        <v>1566.74</v>
      </c>
      <c r="I17" s="30">
        <f>PRODUCT(Таблица1[[#This Row],[9]],Таблица1[[#This Row],[5]])</f>
        <v>3133.48</v>
      </c>
    </row>
    <row r="18" spans="1:9">
      <c r="A18" s="29">
        <v>8</v>
      </c>
      <c r="B18" s="34" t="s">
        <v>38</v>
      </c>
      <c r="C18" s="31" t="s">
        <v>135</v>
      </c>
      <c r="D18" s="24" t="s">
        <v>28</v>
      </c>
      <c r="E18" s="30">
        <v>1</v>
      </c>
      <c r="F18" s="52">
        <v>1582.25</v>
      </c>
      <c r="G18" s="29">
        <v>1551.23</v>
      </c>
      <c r="H18" s="29">
        <f t="shared" si="0"/>
        <v>1566.74</v>
      </c>
      <c r="I18" s="30">
        <f>PRODUCT(Таблица1[[#This Row],[9]],Таблица1[[#This Row],[5]])</f>
        <v>1566.74</v>
      </c>
    </row>
    <row r="19" spans="1:9" ht="25.5">
      <c r="A19" s="29">
        <v>9</v>
      </c>
      <c r="B19" s="34" t="s">
        <v>39</v>
      </c>
      <c r="C19" s="24" t="s">
        <v>136</v>
      </c>
      <c r="D19" s="24" t="s">
        <v>28</v>
      </c>
      <c r="E19" s="30">
        <v>2</v>
      </c>
      <c r="F19" s="52">
        <v>1082.6300000000001</v>
      </c>
      <c r="G19" s="29">
        <v>1061.4000000000001</v>
      </c>
      <c r="H19" s="29">
        <f t="shared" si="0"/>
        <v>1072.02</v>
      </c>
      <c r="I19" s="30">
        <f>PRODUCT(Таблица1[[#This Row],[9]],Таблица1[[#This Row],[5]])</f>
        <v>2144.04</v>
      </c>
    </row>
    <row r="20" spans="1:9" ht="25.5">
      <c r="A20" s="29">
        <v>10</v>
      </c>
      <c r="B20" s="34" t="s">
        <v>40</v>
      </c>
      <c r="C20" s="31" t="s">
        <v>137</v>
      </c>
      <c r="D20" s="24" t="s">
        <v>158</v>
      </c>
      <c r="E20" s="30">
        <v>1</v>
      </c>
      <c r="F20" s="52">
        <v>4718.1400000000003</v>
      </c>
      <c r="G20" s="29">
        <v>4625.63</v>
      </c>
      <c r="H20" s="29">
        <f t="shared" si="0"/>
        <v>4671.8900000000003</v>
      </c>
      <c r="I20" s="30">
        <f>PRODUCT(Таблица1[[#This Row],[9]],Таблица1[[#This Row],[5]])</f>
        <v>4671.8900000000003</v>
      </c>
    </row>
    <row r="21" spans="1:9" ht="51">
      <c r="A21" s="29">
        <v>11</v>
      </c>
      <c r="B21" s="34" t="s">
        <v>41</v>
      </c>
      <c r="C21" s="31" t="s">
        <v>138</v>
      </c>
      <c r="D21" s="24" t="s">
        <v>158</v>
      </c>
      <c r="E21" s="30">
        <v>1</v>
      </c>
      <c r="F21" s="52">
        <v>1954.33</v>
      </c>
      <c r="G21" s="29">
        <v>1916.01</v>
      </c>
      <c r="H21" s="29">
        <f t="shared" si="0"/>
        <v>1935.17</v>
      </c>
      <c r="I21" s="30">
        <f>PRODUCT(Таблица1[[#This Row],[9]],Таблица1[[#This Row],[5]])</f>
        <v>1935.17</v>
      </c>
    </row>
    <row r="22" spans="1:9" ht="38.25">
      <c r="A22" s="29">
        <v>12</v>
      </c>
      <c r="B22" s="34" t="s">
        <v>42</v>
      </c>
      <c r="C22" s="31" t="s">
        <v>138</v>
      </c>
      <c r="D22" s="24" t="s">
        <v>158</v>
      </c>
      <c r="E22" s="30">
        <v>1</v>
      </c>
      <c r="F22" s="52">
        <v>1954.33</v>
      </c>
      <c r="G22" s="29">
        <v>1916.01</v>
      </c>
      <c r="H22" s="29">
        <f t="shared" si="0"/>
        <v>1935.17</v>
      </c>
      <c r="I22" s="30">
        <f>PRODUCT(Таблица1[[#This Row],[9]],Таблица1[[#This Row],[5]])</f>
        <v>1935.17</v>
      </c>
    </row>
    <row r="23" spans="1:9" ht="25.5">
      <c r="A23" s="29">
        <v>13</v>
      </c>
      <c r="B23" s="34" t="s">
        <v>43</v>
      </c>
      <c r="C23" s="31" t="s">
        <v>138</v>
      </c>
      <c r="D23" s="24" t="s">
        <v>158</v>
      </c>
      <c r="E23" s="30">
        <v>1</v>
      </c>
      <c r="F23" s="52">
        <v>1062.72</v>
      </c>
      <c r="G23" s="29">
        <v>1041.8800000000001</v>
      </c>
      <c r="H23" s="29">
        <f t="shared" si="0"/>
        <v>1052.3</v>
      </c>
      <c r="I23" s="30">
        <f>PRODUCT(Таблица1[[#This Row],[9]],Таблица1[[#This Row],[5]])</f>
        <v>1052.3</v>
      </c>
    </row>
    <row r="24" spans="1:9" ht="25.5">
      <c r="A24" s="29">
        <v>14</v>
      </c>
      <c r="B24" s="34" t="s">
        <v>44</v>
      </c>
      <c r="C24" s="31" t="s">
        <v>138</v>
      </c>
      <c r="D24" s="24" t="s">
        <v>158</v>
      </c>
      <c r="E24" s="30">
        <v>1</v>
      </c>
      <c r="F24" s="52">
        <v>989.3</v>
      </c>
      <c r="G24" s="29">
        <v>969.9</v>
      </c>
      <c r="H24" s="29">
        <f t="shared" si="0"/>
        <v>979.6</v>
      </c>
      <c r="I24" s="30">
        <f>PRODUCT(Таблица1[[#This Row],[9]],Таблица1[[#This Row],[5]])</f>
        <v>979.6</v>
      </c>
    </row>
    <row r="25" spans="1:9" ht="25.5">
      <c r="A25" s="29">
        <v>15</v>
      </c>
      <c r="B25" s="34" t="s">
        <v>45</v>
      </c>
      <c r="C25" s="31" t="s">
        <v>138</v>
      </c>
      <c r="D25" s="24" t="s">
        <v>158</v>
      </c>
      <c r="E25" s="30">
        <v>5</v>
      </c>
      <c r="F25" s="52">
        <v>989.3</v>
      </c>
      <c r="G25" s="29">
        <v>969.9</v>
      </c>
      <c r="H25" s="29">
        <f t="shared" si="0"/>
        <v>979.6</v>
      </c>
      <c r="I25" s="30">
        <f>PRODUCT(Таблица1[[#This Row],[9]],Таблица1[[#This Row],[5]])</f>
        <v>4898</v>
      </c>
    </row>
    <row r="26" spans="1:9" ht="25.5">
      <c r="A26" s="29">
        <v>16</v>
      </c>
      <c r="B26" s="34" t="s">
        <v>46</v>
      </c>
      <c r="C26" s="31" t="s">
        <v>139</v>
      </c>
      <c r="D26" s="24" t="s">
        <v>158</v>
      </c>
      <c r="E26" s="30">
        <v>4</v>
      </c>
      <c r="F26" s="52">
        <v>1406.17</v>
      </c>
      <c r="G26" s="29">
        <v>1378.6</v>
      </c>
      <c r="H26" s="29">
        <f t="shared" si="0"/>
        <v>1392.39</v>
      </c>
      <c r="I26" s="30">
        <f>PRODUCT(Таблица1[[#This Row],[9]],Таблица1[[#This Row],[5]])</f>
        <v>5569.56</v>
      </c>
    </row>
    <row r="27" spans="1:9" ht="25.5">
      <c r="A27" s="29">
        <v>17</v>
      </c>
      <c r="B27" s="34" t="s">
        <v>47</v>
      </c>
      <c r="C27" s="31" t="s">
        <v>139</v>
      </c>
      <c r="D27" s="24" t="s">
        <v>158</v>
      </c>
      <c r="E27" s="30">
        <v>1</v>
      </c>
      <c r="F27" s="52">
        <v>1370.7</v>
      </c>
      <c r="G27" s="29">
        <v>1343.83</v>
      </c>
      <c r="H27" s="29">
        <f t="shared" si="0"/>
        <v>1357.27</v>
      </c>
      <c r="I27" s="30">
        <f>PRODUCT(Таблица1[[#This Row],[9]],Таблица1[[#This Row],[5]])</f>
        <v>1357.27</v>
      </c>
    </row>
    <row r="28" spans="1:9" ht="25.5">
      <c r="A28" s="29">
        <v>18</v>
      </c>
      <c r="B28" s="34" t="s">
        <v>48</v>
      </c>
      <c r="C28" s="31" t="s">
        <v>139</v>
      </c>
      <c r="D28" s="24" t="s">
        <v>158</v>
      </c>
      <c r="E28" s="30">
        <v>3</v>
      </c>
      <c r="F28" s="52">
        <v>1370.7</v>
      </c>
      <c r="G28" s="29">
        <v>1343.83</v>
      </c>
      <c r="H28" s="29">
        <f t="shared" si="0"/>
        <v>1357.27</v>
      </c>
      <c r="I28" s="30">
        <f>PRODUCT(Таблица1[[#This Row],[9]],Таблица1[[#This Row],[5]])</f>
        <v>4071.81</v>
      </c>
    </row>
    <row r="29" spans="1:9" ht="25.5">
      <c r="A29" s="29">
        <v>19</v>
      </c>
      <c r="B29" s="34" t="s">
        <v>49</v>
      </c>
      <c r="C29" s="31" t="s">
        <v>139</v>
      </c>
      <c r="D29" s="24" t="s">
        <v>158</v>
      </c>
      <c r="E29" s="30">
        <v>2</v>
      </c>
      <c r="F29" s="52">
        <v>1370.7</v>
      </c>
      <c r="G29" s="29">
        <v>1343.83</v>
      </c>
      <c r="H29" s="29">
        <f t="shared" si="0"/>
        <v>1357.27</v>
      </c>
      <c r="I29" s="30">
        <f>PRODUCT(Таблица1[[#This Row],[9]],Таблица1[[#This Row],[5]])</f>
        <v>2714.54</v>
      </c>
    </row>
    <row r="30" spans="1:9" ht="25.5">
      <c r="A30" s="29">
        <v>20</v>
      </c>
      <c r="B30" s="34" t="s">
        <v>50</v>
      </c>
      <c r="C30" s="31" t="s">
        <v>139</v>
      </c>
      <c r="D30" s="24" t="s">
        <v>158</v>
      </c>
      <c r="E30" s="30">
        <v>2</v>
      </c>
      <c r="F30" s="52">
        <v>1370.7</v>
      </c>
      <c r="G30" s="29">
        <v>1343.83</v>
      </c>
      <c r="H30" s="29">
        <f t="shared" si="0"/>
        <v>1357.27</v>
      </c>
      <c r="I30" s="30">
        <f>PRODUCT(Таблица1[[#This Row],[9]],Таблица1[[#This Row],[5]])</f>
        <v>2714.54</v>
      </c>
    </row>
    <row r="31" spans="1:9" ht="25.5">
      <c r="A31" s="29">
        <v>21</v>
      </c>
      <c r="B31" s="34" t="s">
        <v>51</v>
      </c>
      <c r="C31" s="31" t="s">
        <v>139</v>
      </c>
      <c r="D31" s="24" t="s">
        <v>158</v>
      </c>
      <c r="E31" s="30">
        <v>1</v>
      </c>
      <c r="F31" s="52">
        <v>1538.7</v>
      </c>
      <c r="G31" s="29">
        <v>1508.53</v>
      </c>
      <c r="H31" s="29">
        <f t="shared" si="0"/>
        <v>1523.62</v>
      </c>
      <c r="I31" s="30">
        <f>PRODUCT(Таблица1[[#This Row],[9]],Таблица1[[#This Row],[5]])</f>
        <v>1523.62</v>
      </c>
    </row>
    <row r="32" spans="1:9" ht="25.5">
      <c r="A32" s="29">
        <v>22</v>
      </c>
      <c r="B32" s="34" t="s">
        <v>52</v>
      </c>
      <c r="C32" s="31" t="s">
        <v>139</v>
      </c>
      <c r="D32" s="24" t="s">
        <v>158</v>
      </c>
      <c r="E32" s="30">
        <v>1</v>
      </c>
      <c r="F32" s="52">
        <v>1538.7</v>
      </c>
      <c r="G32" s="29">
        <v>1508.53</v>
      </c>
      <c r="H32" s="29">
        <f t="shared" si="0"/>
        <v>1523.62</v>
      </c>
      <c r="I32" s="30">
        <f>PRODUCT(Таблица1[[#This Row],[9]],Таблица1[[#This Row],[5]])</f>
        <v>1523.62</v>
      </c>
    </row>
    <row r="33" spans="1:9" ht="25.5">
      <c r="A33" s="29">
        <v>23</v>
      </c>
      <c r="B33" s="34" t="s">
        <v>53</v>
      </c>
      <c r="C33" s="31" t="s">
        <v>139</v>
      </c>
      <c r="D33" s="24" t="s">
        <v>158</v>
      </c>
      <c r="E33" s="30">
        <v>1</v>
      </c>
      <c r="F33" s="52">
        <v>1918.24</v>
      </c>
      <c r="G33" s="29">
        <v>1880.63</v>
      </c>
      <c r="H33" s="29">
        <f t="shared" si="0"/>
        <v>1899.44</v>
      </c>
      <c r="I33" s="30">
        <f>PRODUCT(Таблица1[[#This Row],[9]],Таблица1[[#This Row],[5]])</f>
        <v>1899.44</v>
      </c>
    </row>
    <row r="34" spans="1:9" ht="25.5">
      <c r="A34" s="29">
        <v>24</v>
      </c>
      <c r="B34" s="34" t="s">
        <v>54</v>
      </c>
      <c r="C34" s="31" t="s">
        <v>139</v>
      </c>
      <c r="D34" s="24" t="s">
        <v>158</v>
      </c>
      <c r="E34" s="30">
        <v>1</v>
      </c>
      <c r="F34" s="52">
        <v>1929.44</v>
      </c>
      <c r="G34" s="29">
        <v>1891.61</v>
      </c>
      <c r="H34" s="29">
        <f t="shared" si="0"/>
        <v>1910.53</v>
      </c>
      <c r="I34" s="30">
        <f>PRODUCT(Таблица1[[#This Row],[9]],Таблица1[[#This Row],[5]])</f>
        <v>1910.53</v>
      </c>
    </row>
    <row r="35" spans="1:9" ht="25.5">
      <c r="A35" s="29">
        <v>25</v>
      </c>
      <c r="B35" s="34" t="s">
        <v>55</v>
      </c>
      <c r="C35" s="31" t="s">
        <v>139</v>
      </c>
      <c r="D35" s="24" t="s">
        <v>158</v>
      </c>
      <c r="E35" s="30">
        <v>1</v>
      </c>
      <c r="F35" s="52">
        <v>1929.44</v>
      </c>
      <c r="G35" s="29">
        <v>1891.61</v>
      </c>
      <c r="H35" s="29">
        <f t="shared" si="0"/>
        <v>1910.53</v>
      </c>
      <c r="I35" s="30">
        <f>PRODUCT(Таблица1[[#This Row],[9]],Таблица1[[#This Row],[5]])</f>
        <v>1910.53</v>
      </c>
    </row>
    <row r="36" spans="1:9" ht="25.5">
      <c r="A36" s="29">
        <v>26</v>
      </c>
      <c r="B36" s="34" t="s">
        <v>56</v>
      </c>
      <c r="C36" s="31" t="s">
        <v>139</v>
      </c>
      <c r="D36" s="24" t="s">
        <v>158</v>
      </c>
      <c r="E36" s="30">
        <v>1</v>
      </c>
      <c r="F36" s="52">
        <v>1929.44</v>
      </c>
      <c r="G36" s="29">
        <v>1891.61</v>
      </c>
      <c r="H36" s="29">
        <f t="shared" si="0"/>
        <v>1910.53</v>
      </c>
      <c r="I36" s="30">
        <f>PRODUCT(Таблица1[[#This Row],[9]],Таблица1[[#This Row],[5]])</f>
        <v>1910.53</v>
      </c>
    </row>
    <row r="37" spans="1:9">
      <c r="A37" s="29">
        <v>27</v>
      </c>
      <c r="B37" s="34" t="s">
        <v>57</v>
      </c>
      <c r="C37" s="31" t="s">
        <v>139</v>
      </c>
      <c r="D37" s="24" t="s">
        <v>158</v>
      </c>
      <c r="E37" s="30">
        <v>1</v>
      </c>
      <c r="F37" s="52">
        <v>1918.24</v>
      </c>
      <c r="G37" s="29">
        <v>1880.63</v>
      </c>
      <c r="H37" s="29">
        <f t="shared" si="0"/>
        <v>1899.44</v>
      </c>
      <c r="I37" s="30">
        <f>PRODUCT(Таблица1[[#This Row],[9]],Таблица1[[#This Row],[5]])</f>
        <v>1899.44</v>
      </c>
    </row>
    <row r="38" spans="1:9">
      <c r="A38" s="29">
        <v>28</v>
      </c>
      <c r="B38" s="34" t="s">
        <v>58</v>
      </c>
      <c r="C38" s="31" t="s">
        <v>139</v>
      </c>
      <c r="D38" s="24" t="s">
        <v>158</v>
      </c>
      <c r="E38" s="30">
        <v>2</v>
      </c>
      <c r="F38" s="52">
        <v>1918.24</v>
      </c>
      <c r="G38" s="29">
        <v>1880.63</v>
      </c>
      <c r="H38" s="29">
        <f t="shared" si="0"/>
        <v>1899.44</v>
      </c>
      <c r="I38" s="30">
        <f>PRODUCT(Таблица1[[#This Row],[9]],Таблица1[[#This Row],[5]])</f>
        <v>3798.88</v>
      </c>
    </row>
    <row r="39" spans="1:9">
      <c r="A39" s="29">
        <v>29</v>
      </c>
      <c r="B39" s="34" t="s">
        <v>59</v>
      </c>
      <c r="C39" s="31" t="s">
        <v>139</v>
      </c>
      <c r="D39" s="24" t="s">
        <v>158</v>
      </c>
      <c r="E39" s="30">
        <v>2</v>
      </c>
      <c r="F39" s="52">
        <v>2722.75</v>
      </c>
      <c r="G39" s="29">
        <v>2669.36</v>
      </c>
      <c r="H39" s="29">
        <f t="shared" si="0"/>
        <v>2696.06</v>
      </c>
      <c r="I39" s="30">
        <f>PRODUCT(Таблица1[[#This Row],[9]],Таблица1[[#This Row],[5]])</f>
        <v>5392.12</v>
      </c>
    </row>
    <row r="40" spans="1:9">
      <c r="A40" s="29">
        <v>30</v>
      </c>
      <c r="B40" s="34" t="s">
        <v>60</v>
      </c>
      <c r="C40" s="31" t="s">
        <v>139</v>
      </c>
      <c r="D40" s="24" t="s">
        <v>158</v>
      </c>
      <c r="E40" s="30">
        <v>2</v>
      </c>
      <c r="F40" s="52">
        <v>2722.75</v>
      </c>
      <c r="G40" s="29">
        <v>2669.36</v>
      </c>
      <c r="H40" s="29">
        <f t="shared" si="0"/>
        <v>2696.06</v>
      </c>
      <c r="I40" s="30">
        <f>PRODUCT(Таблица1[[#This Row],[9]],Таблица1[[#This Row],[5]])</f>
        <v>5392.12</v>
      </c>
    </row>
    <row r="41" spans="1:9">
      <c r="A41" s="29">
        <v>31</v>
      </c>
      <c r="B41" s="34" t="s">
        <v>61</v>
      </c>
      <c r="C41" s="31" t="s">
        <v>139</v>
      </c>
      <c r="D41" s="24" t="s">
        <v>158</v>
      </c>
      <c r="E41" s="30">
        <v>2</v>
      </c>
      <c r="F41" s="52">
        <v>2722.75</v>
      </c>
      <c r="G41" s="29">
        <v>2669.36</v>
      </c>
      <c r="H41" s="29">
        <f t="shared" si="0"/>
        <v>2696.06</v>
      </c>
      <c r="I41" s="30">
        <f>PRODUCT(Таблица1[[#This Row],[9]],Таблица1[[#This Row],[5]])</f>
        <v>5392.12</v>
      </c>
    </row>
    <row r="42" spans="1:9">
      <c r="A42" s="29">
        <v>32</v>
      </c>
      <c r="B42" s="34" t="s">
        <v>62</v>
      </c>
      <c r="C42" s="31" t="s">
        <v>139</v>
      </c>
      <c r="D42" s="24" t="s">
        <v>158</v>
      </c>
      <c r="E42" s="30">
        <v>4</v>
      </c>
      <c r="F42" s="52">
        <v>2722.75</v>
      </c>
      <c r="G42" s="29">
        <v>2669.36</v>
      </c>
      <c r="H42" s="29">
        <f t="shared" si="0"/>
        <v>2696.06</v>
      </c>
      <c r="I42" s="30">
        <f>PRODUCT(Таблица1[[#This Row],[9]],Таблица1[[#This Row],[5]])</f>
        <v>10784.24</v>
      </c>
    </row>
    <row r="43" spans="1:9">
      <c r="A43" s="29">
        <v>33</v>
      </c>
      <c r="B43" s="34" t="s">
        <v>63</v>
      </c>
      <c r="C43" s="31" t="s">
        <v>139</v>
      </c>
      <c r="D43" s="24" t="s">
        <v>158</v>
      </c>
      <c r="E43" s="30">
        <v>3</v>
      </c>
      <c r="F43" s="52">
        <v>2722.75</v>
      </c>
      <c r="G43" s="29">
        <v>2669.36</v>
      </c>
      <c r="H43" s="29">
        <f t="shared" ref="H43:H74" si="1">ROUND(AVERAGE(F43:G43),2)</f>
        <v>2696.06</v>
      </c>
      <c r="I43" s="30">
        <f>PRODUCT(Таблица1[[#This Row],[9]],Таблица1[[#This Row],[5]])</f>
        <v>8088.18</v>
      </c>
    </row>
    <row r="44" spans="1:9">
      <c r="A44" s="29">
        <v>34</v>
      </c>
      <c r="B44" s="34" t="s">
        <v>64</v>
      </c>
      <c r="C44" s="31" t="s">
        <v>139</v>
      </c>
      <c r="D44" s="24" t="s">
        <v>158</v>
      </c>
      <c r="E44" s="30">
        <v>3</v>
      </c>
      <c r="F44" s="52">
        <v>2722.75</v>
      </c>
      <c r="G44" s="29">
        <v>2669.36</v>
      </c>
      <c r="H44" s="29">
        <f t="shared" si="1"/>
        <v>2696.06</v>
      </c>
      <c r="I44" s="30">
        <f>PRODUCT(Таблица1[[#This Row],[9]],Таблица1[[#This Row],[5]])</f>
        <v>8088.18</v>
      </c>
    </row>
    <row r="45" spans="1:9">
      <c r="A45" s="29">
        <v>35</v>
      </c>
      <c r="B45" s="34" t="s">
        <v>65</v>
      </c>
      <c r="C45" s="31" t="s">
        <v>139</v>
      </c>
      <c r="D45" s="24" t="s">
        <v>158</v>
      </c>
      <c r="E45" s="30">
        <v>1</v>
      </c>
      <c r="F45" s="52">
        <v>2722.75</v>
      </c>
      <c r="G45" s="29">
        <v>2669.36</v>
      </c>
      <c r="H45" s="29">
        <f t="shared" si="1"/>
        <v>2696.06</v>
      </c>
      <c r="I45" s="30">
        <f>PRODUCT(Таблица1[[#This Row],[9]],Таблица1[[#This Row],[5]])</f>
        <v>2696.06</v>
      </c>
    </row>
    <row r="46" spans="1:9" ht="25.5">
      <c r="A46" s="29">
        <v>36</v>
      </c>
      <c r="B46" s="34" t="s">
        <v>66</v>
      </c>
      <c r="C46" s="31" t="s">
        <v>140</v>
      </c>
      <c r="D46" s="24" t="s">
        <v>158</v>
      </c>
      <c r="E46" s="30">
        <v>2</v>
      </c>
      <c r="F46" s="52">
        <v>69.680000000000007</v>
      </c>
      <c r="G46" s="29">
        <v>68.319999999999993</v>
      </c>
      <c r="H46" s="29">
        <f t="shared" si="1"/>
        <v>69</v>
      </c>
      <c r="I46" s="30">
        <f>PRODUCT(Таблица1[[#This Row],[9]],Таблица1[[#This Row],[5]])</f>
        <v>138</v>
      </c>
    </row>
    <row r="47" spans="1:9" ht="25.5">
      <c r="A47" s="29">
        <v>37</v>
      </c>
      <c r="B47" s="34" t="s">
        <v>67</v>
      </c>
      <c r="C47" s="31" t="s">
        <v>141</v>
      </c>
      <c r="D47" s="24" t="s">
        <v>28</v>
      </c>
      <c r="E47" s="30">
        <v>8</v>
      </c>
      <c r="F47" s="52">
        <v>60.97</v>
      </c>
      <c r="G47" s="29">
        <v>59.78</v>
      </c>
      <c r="H47" s="29">
        <f t="shared" si="1"/>
        <v>60.38</v>
      </c>
      <c r="I47" s="30">
        <f>PRODUCT(Таблица1[[#This Row],[9]],Таблица1[[#This Row],[5]])</f>
        <v>483.04</v>
      </c>
    </row>
    <row r="48" spans="1:9" ht="25.5">
      <c r="A48" s="29">
        <v>38</v>
      </c>
      <c r="B48" s="34" t="s">
        <v>68</v>
      </c>
      <c r="C48" s="31" t="s">
        <v>141</v>
      </c>
      <c r="D48" s="24" t="s">
        <v>28</v>
      </c>
      <c r="E48" s="30">
        <v>32</v>
      </c>
      <c r="F48" s="52">
        <v>134.38999999999999</v>
      </c>
      <c r="G48" s="29">
        <v>131.76</v>
      </c>
      <c r="H48" s="29">
        <f t="shared" si="1"/>
        <v>133.08000000000001</v>
      </c>
      <c r="I48" s="30">
        <f>PRODUCT(Таблица1[[#This Row],[9]],Таблица1[[#This Row],[5]])</f>
        <v>4258.5600000000004</v>
      </c>
    </row>
    <row r="49" spans="1:9" ht="25.5">
      <c r="A49" s="29">
        <v>39</v>
      </c>
      <c r="B49" s="34" t="s">
        <v>69</v>
      </c>
      <c r="C49" s="31" t="s">
        <v>141</v>
      </c>
      <c r="D49" s="24" t="s">
        <v>28</v>
      </c>
      <c r="E49" s="30">
        <v>5</v>
      </c>
      <c r="F49" s="52">
        <v>59.11</v>
      </c>
      <c r="G49" s="29">
        <v>57.95</v>
      </c>
      <c r="H49" s="29">
        <f t="shared" si="1"/>
        <v>58.53</v>
      </c>
      <c r="I49" s="30">
        <f>PRODUCT(Таблица1[[#This Row],[9]],Таблица1[[#This Row],[5]])</f>
        <v>292.64999999999998</v>
      </c>
    </row>
    <row r="50" spans="1:9" ht="25.5">
      <c r="A50" s="29">
        <v>40</v>
      </c>
      <c r="B50" s="34" t="s">
        <v>70</v>
      </c>
      <c r="C50" s="31" t="s">
        <v>142</v>
      </c>
      <c r="D50" s="24" t="s">
        <v>28</v>
      </c>
      <c r="E50" s="30">
        <v>3</v>
      </c>
      <c r="F50" s="52">
        <v>307.37</v>
      </c>
      <c r="G50" s="29">
        <v>301.33999999999997</v>
      </c>
      <c r="H50" s="29">
        <f t="shared" si="1"/>
        <v>304.36</v>
      </c>
      <c r="I50" s="30">
        <f>PRODUCT(Таблица1[[#This Row],[9]],Таблица1[[#This Row],[5]])</f>
        <v>913.08</v>
      </c>
    </row>
    <row r="51" spans="1:9" ht="25.5">
      <c r="A51" s="29">
        <v>41</v>
      </c>
      <c r="B51" s="34" t="s">
        <v>71</v>
      </c>
      <c r="C51" s="31" t="s">
        <v>142</v>
      </c>
      <c r="D51" s="24" t="s">
        <v>28</v>
      </c>
      <c r="E51" s="30">
        <v>14</v>
      </c>
      <c r="F51" s="52">
        <v>186.04</v>
      </c>
      <c r="G51" s="29">
        <v>182.39</v>
      </c>
      <c r="H51" s="29">
        <f t="shared" si="1"/>
        <v>184.22</v>
      </c>
      <c r="I51" s="30">
        <f>PRODUCT(Таблица1[[#This Row],[9]],Таблица1[[#This Row],[5]])</f>
        <v>2579.08</v>
      </c>
    </row>
    <row r="52" spans="1:9" ht="25.5">
      <c r="A52" s="29">
        <v>42</v>
      </c>
      <c r="B52" s="34" t="s">
        <v>72</v>
      </c>
      <c r="C52" s="31" t="s">
        <v>132</v>
      </c>
      <c r="D52" s="24" t="s">
        <v>158</v>
      </c>
      <c r="E52" s="30">
        <v>31</v>
      </c>
      <c r="F52" s="52">
        <v>426.21</v>
      </c>
      <c r="G52" s="29">
        <v>417.85</v>
      </c>
      <c r="H52" s="29">
        <f t="shared" si="1"/>
        <v>422.03</v>
      </c>
      <c r="I52" s="30">
        <f>PRODUCT(Таблица1[[#This Row],[9]],Таблица1[[#This Row],[5]])</f>
        <v>13082.93</v>
      </c>
    </row>
    <row r="53" spans="1:9">
      <c r="A53" s="29">
        <v>43</v>
      </c>
      <c r="B53" s="34" t="s">
        <v>73</v>
      </c>
      <c r="C53" s="31" t="s">
        <v>143</v>
      </c>
      <c r="D53" s="24" t="s">
        <v>28</v>
      </c>
      <c r="E53" s="30">
        <v>4</v>
      </c>
      <c r="F53" s="52">
        <v>675.71</v>
      </c>
      <c r="G53" s="29">
        <v>662.46</v>
      </c>
      <c r="H53" s="29">
        <f t="shared" si="1"/>
        <v>669.09</v>
      </c>
      <c r="I53" s="30">
        <f>PRODUCT(Таблица1[[#This Row],[9]],Таблица1[[#This Row],[5]])</f>
        <v>2676.36</v>
      </c>
    </row>
    <row r="54" spans="1:9" ht="25.5">
      <c r="A54" s="29">
        <v>44</v>
      </c>
      <c r="B54" s="34" t="s">
        <v>74</v>
      </c>
      <c r="C54" s="31" t="s">
        <v>143</v>
      </c>
      <c r="D54" s="24" t="s">
        <v>28</v>
      </c>
      <c r="E54" s="30">
        <v>8</v>
      </c>
      <c r="F54" s="52">
        <v>604.78</v>
      </c>
      <c r="G54" s="29">
        <v>592.91999999999996</v>
      </c>
      <c r="H54" s="29">
        <f t="shared" si="1"/>
        <v>598.85</v>
      </c>
      <c r="I54" s="30">
        <f>PRODUCT(Таблица1[[#This Row],[9]],Таблица1[[#This Row],[5]])</f>
        <v>4790.8</v>
      </c>
    </row>
    <row r="55" spans="1:9" ht="25.5">
      <c r="A55" s="29">
        <v>45</v>
      </c>
      <c r="B55" s="34" t="s">
        <v>75</v>
      </c>
      <c r="C55" s="31" t="s">
        <v>144</v>
      </c>
      <c r="D55" s="24" t="s">
        <v>28</v>
      </c>
      <c r="E55" s="30">
        <v>1</v>
      </c>
      <c r="F55" s="52">
        <v>3122.2</v>
      </c>
      <c r="G55" s="29">
        <v>3060.98</v>
      </c>
      <c r="H55" s="29">
        <f t="shared" si="1"/>
        <v>3091.59</v>
      </c>
      <c r="I55" s="30">
        <f>PRODUCT(Таблица1[[#This Row],[9]],Таблица1[[#This Row],[5]])</f>
        <v>3091.59</v>
      </c>
    </row>
    <row r="56" spans="1:9" ht="25.5">
      <c r="A56" s="29">
        <v>46</v>
      </c>
      <c r="B56" s="34" t="s">
        <v>76</v>
      </c>
      <c r="C56" s="31" t="s">
        <v>144</v>
      </c>
      <c r="D56" s="24" t="s">
        <v>28</v>
      </c>
      <c r="E56" s="30">
        <v>2</v>
      </c>
      <c r="F56" s="52">
        <v>3122.2</v>
      </c>
      <c r="G56" s="29">
        <v>3060.98</v>
      </c>
      <c r="H56" s="29">
        <f t="shared" si="1"/>
        <v>3091.59</v>
      </c>
      <c r="I56" s="30">
        <f>PRODUCT(Таблица1[[#This Row],[9]],Таблица1[[#This Row],[5]])</f>
        <v>6183.18</v>
      </c>
    </row>
    <row r="57" spans="1:9" ht="25.5">
      <c r="A57" s="29">
        <v>47</v>
      </c>
      <c r="B57" s="34" t="s">
        <v>77</v>
      </c>
      <c r="C57" s="31" t="s">
        <v>144</v>
      </c>
      <c r="D57" s="24" t="s">
        <v>28</v>
      </c>
      <c r="E57" s="30">
        <v>3</v>
      </c>
      <c r="F57" s="52">
        <v>3122.2</v>
      </c>
      <c r="G57" s="29">
        <v>3060.98</v>
      </c>
      <c r="H57" s="29">
        <f t="shared" si="1"/>
        <v>3091.59</v>
      </c>
      <c r="I57" s="30">
        <f>PRODUCT(Таблица1[[#This Row],[9]],Таблица1[[#This Row],[5]])</f>
        <v>9274.77</v>
      </c>
    </row>
    <row r="58" spans="1:9">
      <c r="A58" s="29">
        <v>48</v>
      </c>
      <c r="B58" s="34" t="s">
        <v>78</v>
      </c>
      <c r="C58" s="31" t="s">
        <v>143</v>
      </c>
      <c r="D58" s="24" t="s">
        <v>28</v>
      </c>
      <c r="E58" s="30">
        <v>1</v>
      </c>
      <c r="F58" s="52">
        <v>940.77</v>
      </c>
      <c r="G58" s="29">
        <v>922.32</v>
      </c>
      <c r="H58" s="29">
        <f t="shared" si="1"/>
        <v>931.55</v>
      </c>
      <c r="I58" s="30">
        <f>PRODUCT(Таблица1[[#This Row],[9]],Таблица1[[#This Row],[5]])</f>
        <v>931.55</v>
      </c>
    </row>
    <row r="59" spans="1:9">
      <c r="A59" s="29">
        <v>49</v>
      </c>
      <c r="B59" s="34" t="s">
        <v>79</v>
      </c>
      <c r="C59" s="31" t="s">
        <v>143</v>
      </c>
      <c r="D59" s="24" t="s">
        <v>28</v>
      </c>
      <c r="E59" s="30">
        <v>1</v>
      </c>
      <c r="F59" s="52">
        <v>940.77</v>
      </c>
      <c r="G59" s="29">
        <v>922.32</v>
      </c>
      <c r="H59" s="29">
        <f t="shared" si="1"/>
        <v>931.55</v>
      </c>
      <c r="I59" s="30">
        <f>PRODUCT(Таблица1[[#This Row],[9]],Таблица1[[#This Row],[5]])</f>
        <v>931.55</v>
      </c>
    </row>
    <row r="60" spans="1:9">
      <c r="A60" s="29">
        <v>50</v>
      </c>
      <c r="B60" s="34" t="s">
        <v>80</v>
      </c>
      <c r="C60" s="31" t="s">
        <v>143</v>
      </c>
      <c r="D60" s="24" t="s">
        <v>28</v>
      </c>
      <c r="E60" s="30">
        <v>2</v>
      </c>
      <c r="F60" s="52">
        <v>940.77</v>
      </c>
      <c r="G60" s="29">
        <v>922.32</v>
      </c>
      <c r="H60" s="29">
        <f t="shared" si="1"/>
        <v>931.55</v>
      </c>
      <c r="I60" s="30">
        <f>PRODUCT(Таблица1[[#This Row],[9]],Таблица1[[#This Row],[5]])</f>
        <v>1863.1</v>
      </c>
    </row>
    <row r="61" spans="1:9">
      <c r="A61" s="29">
        <v>51</v>
      </c>
      <c r="B61" s="34" t="s">
        <v>81</v>
      </c>
      <c r="C61" s="31" t="s">
        <v>143</v>
      </c>
      <c r="D61" s="24" t="s">
        <v>28</v>
      </c>
      <c r="E61" s="30">
        <v>3</v>
      </c>
      <c r="F61" s="52">
        <v>940.77</v>
      </c>
      <c r="G61" s="29">
        <v>922.32</v>
      </c>
      <c r="H61" s="29">
        <f t="shared" si="1"/>
        <v>931.55</v>
      </c>
      <c r="I61" s="30">
        <f>PRODUCT(Таблица1[[#This Row],[9]],Таблица1[[#This Row],[5]])</f>
        <v>2794.65</v>
      </c>
    </row>
    <row r="62" spans="1:9">
      <c r="A62" s="29">
        <v>52</v>
      </c>
      <c r="B62" s="34" t="s">
        <v>82</v>
      </c>
      <c r="C62" s="31" t="s">
        <v>143</v>
      </c>
      <c r="D62" s="24" t="s">
        <v>28</v>
      </c>
      <c r="E62" s="30">
        <v>2</v>
      </c>
      <c r="F62" s="52">
        <v>940.77</v>
      </c>
      <c r="G62" s="29">
        <v>922.32</v>
      </c>
      <c r="H62" s="29">
        <f t="shared" si="1"/>
        <v>931.55</v>
      </c>
      <c r="I62" s="30">
        <f>PRODUCT(Таблица1[[#This Row],[9]],Таблица1[[#This Row],[5]])</f>
        <v>1863.1</v>
      </c>
    </row>
    <row r="63" spans="1:9" ht="25.5">
      <c r="A63" s="29">
        <v>53</v>
      </c>
      <c r="B63" s="34" t="s">
        <v>83</v>
      </c>
      <c r="C63" s="31" t="s">
        <v>145</v>
      </c>
      <c r="D63" s="24" t="s">
        <v>158</v>
      </c>
      <c r="E63" s="30">
        <v>12</v>
      </c>
      <c r="F63" s="52">
        <v>42.31</v>
      </c>
      <c r="G63" s="29">
        <v>41.48</v>
      </c>
      <c r="H63" s="29">
        <f t="shared" si="1"/>
        <v>41.9</v>
      </c>
      <c r="I63" s="30">
        <f>PRODUCT(Таблица1[[#This Row],[9]],Таблица1[[#This Row],[5]])</f>
        <v>502.8</v>
      </c>
    </row>
    <row r="64" spans="1:9">
      <c r="A64" s="29">
        <v>54</v>
      </c>
      <c r="B64" s="34" t="s">
        <v>84</v>
      </c>
      <c r="C64" s="31" t="s">
        <v>146</v>
      </c>
      <c r="D64" s="24" t="s">
        <v>28</v>
      </c>
      <c r="E64" s="30">
        <v>1</v>
      </c>
      <c r="F64" s="52">
        <v>391.36</v>
      </c>
      <c r="G64" s="29">
        <v>383.69</v>
      </c>
      <c r="H64" s="29">
        <f t="shared" si="1"/>
        <v>387.53</v>
      </c>
      <c r="I64" s="30">
        <f>PRODUCT(Таблица1[[#This Row],[9]],Таблица1[[#This Row],[5]])</f>
        <v>387.53</v>
      </c>
    </row>
    <row r="65" spans="1:9" ht="25.5">
      <c r="A65" s="29">
        <v>55</v>
      </c>
      <c r="B65" s="34" t="s">
        <v>85</v>
      </c>
      <c r="C65" s="31" t="s">
        <v>147</v>
      </c>
      <c r="D65" s="24" t="s">
        <v>158</v>
      </c>
      <c r="E65" s="30">
        <v>10</v>
      </c>
      <c r="F65" s="52">
        <v>128.79</v>
      </c>
      <c r="G65" s="29">
        <v>126.27</v>
      </c>
      <c r="H65" s="29">
        <f t="shared" si="1"/>
        <v>127.53</v>
      </c>
      <c r="I65" s="30">
        <f>PRODUCT(Таблица1[[#This Row],[9]],Таблица1[[#This Row],[5]])</f>
        <v>1275.3</v>
      </c>
    </row>
    <row r="66" spans="1:9" ht="25.5">
      <c r="A66" s="29">
        <v>56</v>
      </c>
      <c r="B66" s="34" t="s">
        <v>86</v>
      </c>
      <c r="C66" s="31" t="s">
        <v>148</v>
      </c>
      <c r="D66" s="24" t="s">
        <v>158</v>
      </c>
      <c r="E66" s="30">
        <v>13</v>
      </c>
      <c r="F66" s="52">
        <v>724.24</v>
      </c>
      <c r="G66" s="29">
        <v>710.04</v>
      </c>
      <c r="H66" s="29">
        <f t="shared" si="1"/>
        <v>717.14</v>
      </c>
      <c r="I66" s="30">
        <f>PRODUCT(Таблица1[[#This Row],[9]],Таблица1[[#This Row],[5]])</f>
        <v>9322.82</v>
      </c>
    </row>
    <row r="67" spans="1:9" ht="25.5">
      <c r="A67" s="29">
        <v>57</v>
      </c>
      <c r="B67" s="34" t="s">
        <v>87</v>
      </c>
      <c r="C67" s="31" t="s">
        <v>148</v>
      </c>
      <c r="D67" s="24" t="s">
        <v>159</v>
      </c>
      <c r="E67" s="30">
        <v>3</v>
      </c>
      <c r="F67" s="52">
        <v>447.36</v>
      </c>
      <c r="G67" s="29">
        <v>438.59</v>
      </c>
      <c r="H67" s="29">
        <f t="shared" si="1"/>
        <v>442.98</v>
      </c>
      <c r="I67" s="30">
        <f>PRODUCT(Таблица1[[#This Row],[9]],Таблица1[[#This Row],[5]])</f>
        <v>1328.94</v>
      </c>
    </row>
    <row r="68" spans="1:9" ht="25.5">
      <c r="A68" s="29">
        <v>58</v>
      </c>
      <c r="B68" s="34" t="s">
        <v>88</v>
      </c>
      <c r="C68" s="31" t="s">
        <v>147</v>
      </c>
      <c r="D68" s="24" t="s">
        <v>159</v>
      </c>
      <c r="E68" s="30">
        <v>8</v>
      </c>
      <c r="F68" s="52">
        <v>477.85</v>
      </c>
      <c r="G68" s="29">
        <v>468.48</v>
      </c>
      <c r="H68" s="29">
        <f t="shared" si="1"/>
        <v>473.17</v>
      </c>
      <c r="I68" s="30">
        <f>PRODUCT(Таблица1[[#This Row],[9]],Таблица1[[#This Row],[5]])</f>
        <v>3785.36</v>
      </c>
    </row>
    <row r="69" spans="1:9" ht="25.5">
      <c r="A69" s="29">
        <v>59</v>
      </c>
      <c r="B69" s="34" t="s">
        <v>89</v>
      </c>
      <c r="C69" s="24" t="s">
        <v>149</v>
      </c>
      <c r="D69" s="24" t="s">
        <v>158</v>
      </c>
      <c r="E69" s="30">
        <v>140</v>
      </c>
      <c r="F69" s="52">
        <v>76.53</v>
      </c>
      <c r="G69" s="29">
        <v>75.03</v>
      </c>
      <c r="H69" s="29">
        <f t="shared" si="1"/>
        <v>75.78</v>
      </c>
      <c r="I69" s="30">
        <f>PRODUCT(Таблица1[[#This Row],[9]],Таблица1[[#This Row],[5]])</f>
        <v>10609.2</v>
      </c>
    </row>
    <row r="70" spans="1:9" ht="25.5">
      <c r="A70" s="29">
        <v>60</v>
      </c>
      <c r="B70" s="34" t="s">
        <v>90</v>
      </c>
      <c r="C70" s="31" t="s">
        <v>148</v>
      </c>
      <c r="D70" s="24" t="s">
        <v>159</v>
      </c>
      <c r="E70" s="30">
        <v>33</v>
      </c>
      <c r="F70" s="52">
        <v>209.06</v>
      </c>
      <c r="G70" s="29">
        <v>204.96</v>
      </c>
      <c r="H70" s="29">
        <f t="shared" si="1"/>
        <v>207.01</v>
      </c>
      <c r="I70" s="30">
        <f>PRODUCT(Таблица1[[#This Row],[9]],Таблица1[[#This Row],[5]])</f>
        <v>6831.33</v>
      </c>
    </row>
    <row r="71" spans="1:9" ht="25.5">
      <c r="A71" s="29">
        <v>61</v>
      </c>
      <c r="B71" s="34" t="s">
        <v>91</v>
      </c>
      <c r="C71" s="31" t="s">
        <v>148</v>
      </c>
      <c r="D71" s="24" t="s">
        <v>159</v>
      </c>
      <c r="E71" s="30">
        <v>8</v>
      </c>
      <c r="F71" s="52">
        <v>352.79</v>
      </c>
      <c r="G71" s="29">
        <v>345.87</v>
      </c>
      <c r="H71" s="29">
        <f t="shared" si="1"/>
        <v>349.33</v>
      </c>
      <c r="I71" s="30">
        <f>PRODUCT(Таблица1[[#This Row],[9]],Таблица1[[#This Row],[5]])</f>
        <v>2794.64</v>
      </c>
    </row>
    <row r="72" spans="1:9" ht="25.5">
      <c r="A72" s="29">
        <v>62</v>
      </c>
      <c r="B72" s="34" t="s">
        <v>92</v>
      </c>
      <c r="C72" s="31" t="s">
        <v>148</v>
      </c>
      <c r="D72" s="24" t="s">
        <v>158</v>
      </c>
      <c r="E72" s="30">
        <v>25</v>
      </c>
      <c r="F72" s="52">
        <v>79.02</v>
      </c>
      <c r="G72" s="29">
        <v>77.47</v>
      </c>
      <c r="H72" s="29">
        <f t="shared" si="1"/>
        <v>78.25</v>
      </c>
      <c r="I72" s="30">
        <f>PRODUCT(Таблица1[[#This Row],[9]],Таблица1[[#This Row],[5]])</f>
        <v>1956.25</v>
      </c>
    </row>
    <row r="73" spans="1:9" ht="25.5">
      <c r="A73" s="29">
        <v>63</v>
      </c>
      <c r="B73" s="34" t="s">
        <v>93</v>
      </c>
      <c r="C73" s="31" t="s">
        <v>147</v>
      </c>
      <c r="D73" s="24" t="s">
        <v>159</v>
      </c>
      <c r="E73" s="30">
        <v>1</v>
      </c>
      <c r="F73" s="52">
        <v>291.19</v>
      </c>
      <c r="G73" s="29">
        <v>285.48</v>
      </c>
      <c r="H73" s="29">
        <f t="shared" si="1"/>
        <v>288.33999999999997</v>
      </c>
      <c r="I73" s="30">
        <f>PRODUCT(Таблица1[[#This Row],[9]],Таблица1[[#This Row],[5]])</f>
        <v>288.33999999999997</v>
      </c>
    </row>
    <row r="74" spans="1:9" ht="25.5">
      <c r="A74" s="29">
        <v>64</v>
      </c>
      <c r="B74" s="34" t="s">
        <v>161</v>
      </c>
      <c r="C74" s="31" t="s">
        <v>150</v>
      </c>
      <c r="D74" s="24" t="s">
        <v>158</v>
      </c>
      <c r="E74" s="30">
        <v>130</v>
      </c>
      <c r="F74" s="52">
        <v>78.400000000000006</v>
      </c>
      <c r="G74" s="29">
        <v>76.86</v>
      </c>
      <c r="H74" s="29">
        <f t="shared" si="1"/>
        <v>77.63</v>
      </c>
      <c r="I74" s="30">
        <f>PRODUCT(Таблица1[[#This Row],[9]],Таблица1[[#This Row],[5]])</f>
        <v>10091.9</v>
      </c>
    </row>
    <row r="75" spans="1:9" ht="25.5">
      <c r="A75" s="29">
        <v>65</v>
      </c>
      <c r="B75" s="34" t="s">
        <v>94</v>
      </c>
      <c r="C75" s="31" t="s">
        <v>150</v>
      </c>
      <c r="D75" s="24" t="s">
        <v>158</v>
      </c>
      <c r="E75" s="30">
        <v>3</v>
      </c>
      <c r="F75" s="52">
        <v>989.92</v>
      </c>
      <c r="G75" s="29">
        <v>970.51</v>
      </c>
      <c r="H75" s="29">
        <f t="shared" ref="H75:H106" si="2">ROUND(AVERAGE(F75:G75),2)</f>
        <v>980.22</v>
      </c>
      <c r="I75" s="30">
        <f>PRODUCT(Таблица1[[#This Row],[9]],Таблица1[[#This Row],[5]])</f>
        <v>2940.66</v>
      </c>
    </row>
    <row r="76" spans="1:9" ht="25.5">
      <c r="A76" s="29">
        <v>66</v>
      </c>
      <c r="B76" s="34" t="s">
        <v>95</v>
      </c>
      <c r="C76" s="31" t="s">
        <v>147</v>
      </c>
      <c r="D76" s="24" t="s">
        <v>159</v>
      </c>
      <c r="E76" s="30">
        <v>2</v>
      </c>
      <c r="F76" s="52">
        <v>260.7</v>
      </c>
      <c r="G76" s="29">
        <v>255.59</v>
      </c>
      <c r="H76" s="29">
        <f t="shared" si="2"/>
        <v>258.14999999999998</v>
      </c>
      <c r="I76" s="30">
        <f>PRODUCT(Таблица1[[#This Row],[9]],Таблица1[[#This Row],[5]])</f>
        <v>516.29999999999995</v>
      </c>
    </row>
    <row r="77" spans="1:9">
      <c r="A77" s="29">
        <v>67</v>
      </c>
      <c r="B77" s="34" t="s">
        <v>96</v>
      </c>
      <c r="C77" s="31" t="s">
        <v>152</v>
      </c>
      <c r="D77" s="24" t="s">
        <v>28</v>
      </c>
      <c r="E77" s="30">
        <v>5</v>
      </c>
      <c r="F77" s="52">
        <v>268.79000000000002</v>
      </c>
      <c r="G77" s="29">
        <v>263.52</v>
      </c>
      <c r="H77" s="29">
        <f t="shared" si="2"/>
        <v>266.16000000000003</v>
      </c>
      <c r="I77" s="30">
        <f>PRODUCT(Таблица1[[#This Row],[9]],Таблица1[[#This Row],[5]])</f>
        <v>1330.8</v>
      </c>
    </row>
    <row r="78" spans="1:9" ht="25.5">
      <c r="A78" s="29">
        <v>68</v>
      </c>
      <c r="B78" s="34" t="s">
        <v>97</v>
      </c>
      <c r="C78" s="31" t="s">
        <v>151</v>
      </c>
      <c r="D78" s="24" t="s">
        <v>28</v>
      </c>
      <c r="E78" s="30">
        <v>1</v>
      </c>
      <c r="F78" s="52">
        <v>1359.51</v>
      </c>
      <c r="G78" s="29">
        <v>1332.85</v>
      </c>
      <c r="H78" s="29">
        <f t="shared" si="2"/>
        <v>1346.18</v>
      </c>
      <c r="I78" s="30">
        <f>PRODUCT(Таблица1[[#This Row],[9]],Таблица1[[#This Row],[5]])</f>
        <v>1346.18</v>
      </c>
    </row>
    <row r="79" spans="1:9">
      <c r="A79" s="29">
        <v>69</v>
      </c>
      <c r="B79" s="34" t="s">
        <v>98</v>
      </c>
      <c r="C79" s="31" t="s">
        <v>166</v>
      </c>
      <c r="D79" s="24" t="s">
        <v>28</v>
      </c>
      <c r="E79" s="30">
        <v>8</v>
      </c>
      <c r="F79" s="52">
        <v>108.88</v>
      </c>
      <c r="G79" s="29">
        <v>106.75</v>
      </c>
      <c r="H79" s="29">
        <f t="shared" si="2"/>
        <v>107.82</v>
      </c>
      <c r="I79" s="30">
        <f>PRODUCT(Таблица1[[#This Row],[9]],Таблица1[[#This Row],[5]])</f>
        <v>862.56</v>
      </c>
    </row>
    <row r="80" spans="1:9" ht="25.5">
      <c r="A80" s="29">
        <v>70</v>
      </c>
      <c r="B80" s="34" t="s">
        <v>99</v>
      </c>
      <c r="C80" s="31" t="s">
        <v>153</v>
      </c>
      <c r="D80" s="24" t="s">
        <v>28</v>
      </c>
      <c r="E80" s="30">
        <v>2</v>
      </c>
      <c r="F80" s="52">
        <v>452.34</v>
      </c>
      <c r="G80" s="29">
        <v>443.47</v>
      </c>
      <c r="H80" s="29">
        <f t="shared" si="2"/>
        <v>447.91</v>
      </c>
      <c r="I80" s="30">
        <f>PRODUCT(Таблица1[[#This Row],[9]],Таблица1[[#This Row],[5]])</f>
        <v>895.82</v>
      </c>
    </row>
    <row r="81" spans="1:9">
      <c r="A81" s="29">
        <v>71</v>
      </c>
      <c r="B81" s="34" t="s">
        <v>100</v>
      </c>
      <c r="C81" s="31" t="s">
        <v>130</v>
      </c>
      <c r="D81" s="24" t="s">
        <v>28</v>
      </c>
      <c r="E81" s="30">
        <v>6</v>
      </c>
      <c r="F81" s="52">
        <v>98.93</v>
      </c>
      <c r="G81" s="29">
        <v>96.99</v>
      </c>
      <c r="H81" s="29">
        <f t="shared" si="2"/>
        <v>97.96</v>
      </c>
      <c r="I81" s="30">
        <f>PRODUCT(Таблица1[[#This Row],[9]],Таблица1[[#This Row],[5]])</f>
        <v>587.76</v>
      </c>
    </row>
    <row r="82" spans="1:9">
      <c r="A82" s="29">
        <v>72</v>
      </c>
      <c r="B82" s="33" t="s">
        <v>101</v>
      </c>
      <c r="C82" s="31" t="s">
        <v>130</v>
      </c>
      <c r="D82" s="24" t="s">
        <v>28</v>
      </c>
      <c r="E82" s="30">
        <v>22</v>
      </c>
      <c r="F82" s="52">
        <v>259.45999999999998</v>
      </c>
      <c r="G82" s="29">
        <v>254.37</v>
      </c>
      <c r="H82" s="29">
        <f t="shared" si="2"/>
        <v>256.92</v>
      </c>
      <c r="I82" s="30">
        <f>PRODUCT(Таблица1[[#This Row],[9]],Таблица1[[#This Row],[5]])</f>
        <v>5652.24</v>
      </c>
    </row>
    <row r="83" spans="1:9" ht="25.5">
      <c r="A83" s="29">
        <v>73</v>
      </c>
      <c r="B83" s="34" t="s">
        <v>102</v>
      </c>
      <c r="C83" s="31" t="s">
        <v>154</v>
      </c>
      <c r="D83" s="24" t="s">
        <v>28</v>
      </c>
      <c r="E83" s="30">
        <v>2</v>
      </c>
      <c r="F83" s="52">
        <v>4631.03</v>
      </c>
      <c r="G83" s="29">
        <v>4540.2299999999996</v>
      </c>
      <c r="H83" s="29">
        <f t="shared" si="2"/>
        <v>4585.63</v>
      </c>
      <c r="I83" s="30">
        <f>PRODUCT(Таблица1[[#This Row],[9]],Таблица1[[#This Row],[5]])</f>
        <v>9171.26</v>
      </c>
    </row>
    <row r="84" spans="1:9" ht="25.5">
      <c r="A84" s="29">
        <v>74</v>
      </c>
      <c r="B84" s="34" t="s">
        <v>103</v>
      </c>
      <c r="C84" s="31" t="s">
        <v>133</v>
      </c>
      <c r="D84" s="24" t="s">
        <v>28</v>
      </c>
      <c r="E84" s="30">
        <v>1</v>
      </c>
      <c r="F84" s="52">
        <v>4122.7</v>
      </c>
      <c r="G84" s="29">
        <v>4041.86</v>
      </c>
      <c r="H84" s="29">
        <f t="shared" si="2"/>
        <v>4082.28</v>
      </c>
      <c r="I84" s="30">
        <f>PRODUCT(Таблица1[[#This Row],[9]],Таблица1[[#This Row],[5]])</f>
        <v>4082.28</v>
      </c>
    </row>
    <row r="85" spans="1:9" ht="25.5">
      <c r="A85" s="29">
        <v>75</v>
      </c>
      <c r="B85" s="34" t="s">
        <v>104</v>
      </c>
      <c r="C85" s="31" t="s">
        <v>155</v>
      </c>
      <c r="D85" s="24" t="s">
        <v>28</v>
      </c>
      <c r="E85" s="30">
        <v>1</v>
      </c>
      <c r="F85" s="52">
        <v>2409.16</v>
      </c>
      <c r="G85" s="29">
        <v>2361.92</v>
      </c>
      <c r="H85" s="29">
        <f t="shared" si="2"/>
        <v>2385.54</v>
      </c>
      <c r="I85" s="30">
        <f>PRODUCT(Таблица1[[#This Row],[9]],Таблица1[[#This Row],[5]])</f>
        <v>2385.54</v>
      </c>
    </row>
    <row r="86" spans="1:9" ht="25.5">
      <c r="A86" s="29">
        <v>76</v>
      </c>
      <c r="B86" s="34" t="s">
        <v>105</v>
      </c>
      <c r="C86" s="31" t="s">
        <v>156</v>
      </c>
      <c r="D86" s="24" t="s">
        <v>28</v>
      </c>
      <c r="E86" s="30">
        <v>1</v>
      </c>
      <c r="F86" s="52">
        <v>2506.2199999999998</v>
      </c>
      <c r="G86" s="29">
        <v>2457.08</v>
      </c>
      <c r="H86" s="29">
        <f t="shared" si="2"/>
        <v>2481.65</v>
      </c>
      <c r="I86" s="30">
        <f>PRODUCT(Таблица1[[#This Row],[9]],Таблица1[[#This Row],[5]])</f>
        <v>2481.65</v>
      </c>
    </row>
    <row r="87" spans="1:9" ht="25.5">
      <c r="A87" s="29">
        <v>77</v>
      </c>
      <c r="B87" s="34" t="s">
        <v>106</v>
      </c>
      <c r="C87" s="31" t="s">
        <v>156</v>
      </c>
      <c r="D87" s="24" t="s">
        <v>28</v>
      </c>
      <c r="E87" s="30">
        <v>3</v>
      </c>
      <c r="F87" s="52">
        <v>2506.2199999999998</v>
      </c>
      <c r="G87" s="29">
        <v>2457.08</v>
      </c>
      <c r="H87" s="29">
        <f t="shared" si="2"/>
        <v>2481.65</v>
      </c>
      <c r="I87" s="30">
        <f>PRODUCT(Таблица1[[#This Row],[9]],Таблица1[[#This Row],[5]])</f>
        <v>7444.95</v>
      </c>
    </row>
    <row r="88" spans="1:9" ht="25.5">
      <c r="A88" s="29">
        <v>78</v>
      </c>
      <c r="B88" s="34" t="s">
        <v>107</v>
      </c>
      <c r="C88" s="31" t="s">
        <v>156</v>
      </c>
      <c r="D88" s="24" t="s">
        <v>28</v>
      </c>
      <c r="E88" s="30">
        <v>1</v>
      </c>
      <c r="F88" s="52">
        <v>2506.2199999999998</v>
      </c>
      <c r="G88" s="29">
        <v>2457.08</v>
      </c>
      <c r="H88" s="29">
        <f t="shared" si="2"/>
        <v>2481.65</v>
      </c>
      <c r="I88" s="30">
        <f>PRODUCT(Таблица1[[#This Row],[9]],Таблица1[[#This Row],[5]])</f>
        <v>2481.65</v>
      </c>
    </row>
    <row r="89" spans="1:9" ht="25.5">
      <c r="A89" s="29">
        <v>79</v>
      </c>
      <c r="B89" s="34" t="s">
        <v>108</v>
      </c>
      <c r="C89" s="31" t="s">
        <v>154</v>
      </c>
      <c r="D89" s="24" t="s">
        <v>28</v>
      </c>
      <c r="E89" s="30">
        <v>1</v>
      </c>
      <c r="F89" s="52">
        <v>2300.9</v>
      </c>
      <c r="G89" s="29">
        <v>2255.7800000000002</v>
      </c>
      <c r="H89" s="29">
        <f t="shared" si="2"/>
        <v>2278.34</v>
      </c>
      <c r="I89" s="30">
        <f>PRODUCT(Таблица1[[#This Row],[9]],Таблица1[[#This Row],[5]])</f>
        <v>2278.34</v>
      </c>
    </row>
    <row r="90" spans="1:9" ht="25.5">
      <c r="A90" s="29">
        <v>80</v>
      </c>
      <c r="B90" s="34" t="s">
        <v>109</v>
      </c>
      <c r="C90" s="31" t="s">
        <v>133</v>
      </c>
      <c r="D90" s="24" t="s">
        <v>28</v>
      </c>
      <c r="E90" s="30">
        <v>2</v>
      </c>
      <c r="F90" s="52">
        <v>2300.9</v>
      </c>
      <c r="G90" s="29">
        <v>2255.7800000000002</v>
      </c>
      <c r="H90" s="29">
        <f t="shared" si="2"/>
        <v>2278.34</v>
      </c>
      <c r="I90" s="30">
        <f>PRODUCT(Таблица1[[#This Row],[9]],Таблица1[[#This Row],[5]])</f>
        <v>4556.68</v>
      </c>
    </row>
    <row r="91" spans="1:9" ht="25.5">
      <c r="A91" s="29">
        <v>81</v>
      </c>
      <c r="B91" s="34" t="s">
        <v>110</v>
      </c>
      <c r="C91" s="31" t="s">
        <v>133</v>
      </c>
      <c r="D91" s="24" t="s">
        <v>28</v>
      </c>
      <c r="E91" s="30">
        <v>1</v>
      </c>
      <c r="F91" s="52">
        <v>1562.34</v>
      </c>
      <c r="G91" s="29">
        <v>1531.71</v>
      </c>
      <c r="H91" s="29">
        <f t="shared" si="2"/>
        <v>1547.03</v>
      </c>
      <c r="I91" s="30">
        <f>PRODUCT(Таблица1[[#This Row],[9]],Таблица1[[#This Row],[5]])</f>
        <v>1547.03</v>
      </c>
    </row>
    <row r="92" spans="1:9" ht="25.5">
      <c r="A92" s="29">
        <v>82</v>
      </c>
      <c r="B92" s="34" t="s">
        <v>111</v>
      </c>
      <c r="C92" s="31" t="s">
        <v>133</v>
      </c>
      <c r="D92" s="24" t="s">
        <v>28</v>
      </c>
      <c r="E92" s="30">
        <v>2</v>
      </c>
      <c r="F92" s="52">
        <v>1562.34</v>
      </c>
      <c r="G92" s="29">
        <v>1531.71</v>
      </c>
      <c r="H92" s="29">
        <f t="shared" si="2"/>
        <v>1547.03</v>
      </c>
      <c r="I92" s="30">
        <f>PRODUCT(Таблица1[[#This Row],[9]],Таблица1[[#This Row],[5]])</f>
        <v>3094.06</v>
      </c>
    </row>
    <row r="93" spans="1:9" ht="25.5">
      <c r="A93" s="29">
        <v>83</v>
      </c>
      <c r="B93" s="34" t="s">
        <v>112</v>
      </c>
      <c r="C93" s="31" t="s">
        <v>133</v>
      </c>
      <c r="D93" s="24" t="s">
        <v>28</v>
      </c>
      <c r="E93" s="30">
        <v>2</v>
      </c>
      <c r="F93" s="52">
        <v>1562.34</v>
      </c>
      <c r="G93" s="29">
        <v>1531.71</v>
      </c>
      <c r="H93" s="29">
        <f t="shared" si="2"/>
        <v>1547.03</v>
      </c>
      <c r="I93" s="30">
        <f>PRODUCT(Таблица1[[#This Row],[9]],Таблица1[[#This Row],[5]])</f>
        <v>3094.06</v>
      </c>
    </row>
    <row r="94" spans="1:9" ht="25.5">
      <c r="A94" s="29">
        <v>84</v>
      </c>
      <c r="B94" s="34" t="s">
        <v>113</v>
      </c>
      <c r="C94" s="31" t="s">
        <v>133</v>
      </c>
      <c r="D94" s="24" t="s">
        <v>28</v>
      </c>
      <c r="E94" s="30">
        <v>2</v>
      </c>
      <c r="F94" s="52">
        <v>1562.34</v>
      </c>
      <c r="G94" s="29">
        <v>1531.71</v>
      </c>
      <c r="H94" s="29">
        <f t="shared" si="2"/>
        <v>1547.03</v>
      </c>
      <c r="I94" s="30">
        <f>PRODUCT(Таблица1[[#This Row],[9]],Таблица1[[#This Row],[5]])</f>
        <v>3094.06</v>
      </c>
    </row>
    <row r="95" spans="1:9" ht="25.5">
      <c r="A95" s="29">
        <v>85</v>
      </c>
      <c r="B95" s="34" t="s">
        <v>114</v>
      </c>
      <c r="C95" s="31" t="s">
        <v>133</v>
      </c>
      <c r="D95" s="24" t="s">
        <v>28</v>
      </c>
      <c r="E95" s="30">
        <v>2</v>
      </c>
      <c r="F95" s="52">
        <v>1562.34</v>
      </c>
      <c r="G95" s="29">
        <v>1531.71</v>
      </c>
      <c r="H95" s="29">
        <f t="shared" si="2"/>
        <v>1547.03</v>
      </c>
      <c r="I95" s="30">
        <f>PRODUCT(Таблица1[[#This Row],[9]],Таблица1[[#This Row],[5]])</f>
        <v>3094.06</v>
      </c>
    </row>
    <row r="96" spans="1:9" ht="25.5">
      <c r="A96" s="29">
        <v>86</v>
      </c>
      <c r="B96" s="34" t="s">
        <v>115</v>
      </c>
      <c r="C96" s="31" t="s">
        <v>133</v>
      </c>
      <c r="D96" s="24" t="s">
        <v>28</v>
      </c>
      <c r="E96" s="30">
        <v>3</v>
      </c>
      <c r="F96" s="52">
        <v>2351.29</v>
      </c>
      <c r="G96" s="29">
        <v>2305.19</v>
      </c>
      <c r="H96" s="29">
        <f t="shared" si="2"/>
        <v>2328.2399999999998</v>
      </c>
      <c r="I96" s="30">
        <f>PRODUCT(Таблица1[[#This Row],[9]],Таблица1[[#This Row],[5]])</f>
        <v>6984.72</v>
      </c>
    </row>
    <row r="97" spans="1:9" ht="25.5">
      <c r="A97" s="29">
        <v>87</v>
      </c>
      <c r="B97" s="34" t="s">
        <v>116</v>
      </c>
      <c r="C97" s="31" t="s">
        <v>133</v>
      </c>
      <c r="D97" s="24" t="s">
        <v>28</v>
      </c>
      <c r="E97" s="30">
        <v>1</v>
      </c>
      <c r="F97" s="52">
        <v>2351.29</v>
      </c>
      <c r="G97" s="29">
        <v>2305.19</v>
      </c>
      <c r="H97" s="29">
        <f t="shared" si="2"/>
        <v>2328.2399999999998</v>
      </c>
      <c r="I97" s="30">
        <f>PRODUCT(Таблица1[[#This Row],[9]],Таблица1[[#This Row],[5]])</f>
        <v>2328.2399999999998</v>
      </c>
    </row>
    <row r="98" spans="1:9" ht="25.5">
      <c r="A98" s="29">
        <v>88</v>
      </c>
      <c r="B98" s="34" t="s">
        <v>117</v>
      </c>
      <c r="C98" s="31" t="s">
        <v>133</v>
      </c>
      <c r="D98" s="24" t="s">
        <v>28</v>
      </c>
      <c r="E98" s="30">
        <v>3</v>
      </c>
      <c r="F98" s="52">
        <v>2351.29</v>
      </c>
      <c r="G98" s="29">
        <v>2305.19</v>
      </c>
      <c r="H98" s="29">
        <f t="shared" si="2"/>
        <v>2328.2399999999998</v>
      </c>
      <c r="I98" s="30">
        <f>PRODUCT(Таблица1[[#This Row],[9]],Таблица1[[#This Row],[5]])</f>
        <v>6984.72</v>
      </c>
    </row>
    <row r="99" spans="1:9" ht="25.5">
      <c r="A99" s="29">
        <v>89</v>
      </c>
      <c r="B99" s="34" t="s">
        <v>118</v>
      </c>
      <c r="C99" s="31" t="s">
        <v>133</v>
      </c>
      <c r="D99" s="24" t="s">
        <v>28</v>
      </c>
      <c r="E99" s="30">
        <v>2</v>
      </c>
      <c r="F99" s="52">
        <v>2351.29</v>
      </c>
      <c r="G99" s="29">
        <v>2305.19</v>
      </c>
      <c r="H99" s="29">
        <f t="shared" si="2"/>
        <v>2328.2399999999998</v>
      </c>
      <c r="I99" s="30">
        <f>PRODUCT(Таблица1[[#This Row],[9]],Таблица1[[#This Row],[5]])</f>
        <v>4656.4799999999996</v>
      </c>
    </row>
    <row r="100" spans="1:9" ht="25.5">
      <c r="A100" s="29">
        <v>90</v>
      </c>
      <c r="B100" s="34" t="s">
        <v>119</v>
      </c>
      <c r="C100" s="31" t="s">
        <v>133</v>
      </c>
      <c r="D100" s="24" t="s">
        <v>28</v>
      </c>
      <c r="E100" s="30">
        <v>2</v>
      </c>
      <c r="F100" s="52">
        <v>2351.29</v>
      </c>
      <c r="G100" s="29">
        <v>2305.19</v>
      </c>
      <c r="H100" s="29">
        <f t="shared" si="2"/>
        <v>2328.2399999999998</v>
      </c>
      <c r="I100" s="30">
        <f>PRODUCT(Таблица1[[#This Row],[9]],Таблица1[[#This Row],[5]])</f>
        <v>4656.4799999999996</v>
      </c>
    </row>
    <row r="101" spans="1:9" ht="25.5">
      <c r="A101" s="29">
        <v>91</v>
      </c>
      <c r="B101" s="34" t="s">
        <v>120</v>
      </c>
      <c r="C101" s="31" t="s">
        <v>133</v>
      </c>
      <c r="D101" s="24" t="s">
        <v>28</v>
      </c>
      <c r="E101" s="30">
        <v>4</v>
      </c>
      <c r="F101" s="52">
        <v>2351.29</v>
      </c>
      <c r="G101" s="29">
        <v>2305.19</v>
      </c>
      <c r="H101" s="29">
        <f t="shared" si="2"/>
        <v>2328.2399999999998</v>
      </c>
      <c r="I101" s="30">
        <f>PRODUCT(Таблица1[[#This Row],[9]],Таблица1[[#This Row],[5]])</f>
        <v>9312.9599999999991</v>
      </c>
    </row>
    <row r="102" spans="1:9" ht="25.5">
      <c r="A102" s="29">
        <v>92</v>
      </c>
      <c r="B102" s="34" t="s">
        <v>121</v>
      </c>
      <c r="C102" s="31" t="s">
        <v>157</v>
      </c>
      <c r="D102" s="24" t="s">
        <v>28</v>
      </c>
      <c r="E102" s="30">
        <v>1</v>
      </c>
      <c r="F102" s="52">
        <v>3912.39</v>
      </c>
      <c r="G102" s="29">
        <v>3835.68</v>
      </c>
      <c r="H102" s="29">
        <f t="shared" si="2"/>
        <v>3874.04</v>
      </c>
      <c r="I102" s="30">
        <f>PRODUCT(Таблица1[[#This Row],[9]],Таблица1[[#This Row],[5]])</f>
        <v>3874.04</v>
      </c>
    </row>
    <row r="103" spans="1:9" ht="25.5">
      <c r="A103" s="29">
        <v>93</v>
      </c>
      <c r="B103" s="34" t="s">
        <v>122</v>
      </c>
      <c r="C103" s="31" t="s">
        <v>157</v>
      </c>
      <c r="D103" s="24" t="s">
        <v>28</v>
      </c>
      <c r="E103" s="30">
        <v>1</v>
      </c>
      <c r="F103" s="52">
        <v>11501.99</v>
      </c>
      <c r="G103" s="29">
        <v>11276.46</v>
      </c>
      <c r="H103" s="29">
        <f t="shared" si="2"/>
        <v>11389.23</v>
      </c>
      <c r="I103" s="30">
        <f>PRODUCT(Таблица1[[#This Row],[9]],Таблица1[[#This Row],[5]])</f>
        <v>11389.23</v>
      </c>
    </row>
    <row r="104" spans="1:9" ht="25.5">
      <c r="A104" s="29">
        <v>94</v>
      </c>
      <c r="B104" s="34" t="s">
        <v>123</v>
      </c>
      <c r="C104" s="24" t="s">
        <v>133</v>
      </c>
      <c r="D104" s="24" t="s">
        <v>28</v>
      </c>
      <c r="E104" s="30">
        <v>1</v>
      </c>
      <c r="F104" s="52">
        <v>2005.35</v>
      </c>
      <c r="G104" s="29">
        <v>1966.03</v>
      </c>
      <c r="H104" s="29">
        <f t="shared" si="2"/>
        <v>1985.69</v>
      </c>
      <c r="I104" s="30">
        <f>PRODUCT(Таблица1[[#This Row],[9]],Таблица1[[#This Row],[5]])</f>
        <v>1985.69</v>
      </c>
    </row>
    <row r="105" spans="1:9" ht="25.5">
      <c r="A105" s="29">
        <v>95</v>
      </c>
      <c r="B105" s="34" t="s">
        <v>124</v>
      </c>
      <c r="C105" s="31" t="s">
        <v>133</v>
      </c>
      <c r="D105" s="24" t="s">
        <v>28</v>
      </c>
      <c r="E105" s="30">
        <v>1</v>
      </c>
      <c r="F105" s="52">
        <v>2005.35</v>
      </c>
      <c r="G105" s="29">
        <v>1966.03</v>
      </c>
      <c r="H105" s="29">
        <f t="shared" si="2"/>
        <v>1985.69</v>
      </c>
      <c r="I105" s="30">
        <f>PRODUCT(Таблица1[[#This Row],[9]],Таблица1[[#This Row],[5]])</f>
        <v>1985.69</v>
      </c>
    </row>
    <row r="106" spans="1:9" ht="25.5">
      <c r="A106" s="29">
        <v>96</v>
      </c>
      <c r="B106" s="34" t="s">
        <v>125</v>
      </c>
      <c r="C106" s="31" t="s">
        <v>133</v>
      </c>
      <c r="D106" s="24" t="s">
        <v>28</v>
      </c>
      <c r="E106" s="30">
        <v>4</v>
      </c>
      <c r="F106" s="52">
        <v>2050.77</v>
      </c>
      <c r="G106" s="29">
        <v>2010.56</v>
      </c>
      <c r="H106" s="29">
        <f t="shared" si="2"/>
        <v>2030.67</v>
      </c>
      <c r="I106" s="30">
        <f>PRODUCT(Таблица1[[#This Row],[9]],Таблица1[[#This Row],[5]])</f>
        <v>8122.68</v>
      </c>
    </row>
    <row r="107" spans="1:9" ht="25.5">
      <c r="A107" s="29">
        <v>97</v>
      </c>
      <c r="B107" s="34" t="s">
        <v>126</v>
      </c>
      <c r="C107" s="31" t="s">
        <v>133</v>
      </c>
      <c r="D107" s="24" t="s">
        <v>28</v>
      </c>
      <c r="E107" s="30">
        <v>6</v>
      </c>
      <c r="F107" s="52">
        <v>2050.77</v>
      </c>
      <c r="G107" s="29">
        <v>2010.56</v>
      </c>
      <c r="H107" s="29">
        <f t="shared" ref="H107:H110" si="3">ROUND(AVERAGE(F107:G107),2)</f>
        <v>2030.67</v>
      </c>
      <c r="I107" s="30">
        <f>PRODUCT(Таблица1[[#This Row],[9]],Таблица1[[#This Row],[5]])</f>
        <v>12184.02</v>
      </c>
    </row>
    <row r="108" spans="1:9">
      <c r="A108" s="29">
        <v>98</v>
      </c>
      <c r="B108" s="34" t="s">
        <v>127</v>
      </c>
      <c r="C108" s="31" t="s">
        <v>143</v>
      </c>
      <c r="D108" s="24" t="s">
        <v>28</v>
      </c>
      <c r="E108" s="30">
        <v>1</v>
      </c>
      <c r="F108" s="52">
        <v>1305.3699999999999</v>
      </c>
      <c r="G108" s="29">
        <v>1279.78</v>
      </c>
      <c r="H108" s="29">
        <f t="shared" si="3"/>
        <v>1292.58</v>
      </c>
      <c r="I108" s="30">
        <f>PRODUCT(Таблица1[[#This Row],[9]],Таблица1[[#This Row],[5]])</f>
        <v>1292.58</v>
      </c>
    </row>
    <row r="109" spans="1:9">
      <c r="A109" s="29">
        <v>99</v>
      </c>
      <c r="B109" s="34" t="s">
        <v>128</v>
      </c>
      <c r="C109" s="31" t="s">
        <v>143</v>
      </c>
      <c r="D109" s="24" t="s">
        <v>28</v>
      </c>
      <c r="E109" s="30">
        <v>1</v>
      </c>
      <c r="F109" s="52">
        <v>1305.3699999999999</v>
      </c>
      <c r="G109" s="29">
        <v>1279.78</v>
      </c>
      <c r="H109" s="29">
        <f t="shared" si="3"/>
        <v>1292.58</v>
      </c>
      <c r="I109" s="30">
        <f>PRODUCT(Таблица1[[#This Row],[9]],Таблица1[[#This Row],[5]])</f>
        <v>1292.58</v>
      </c>
    </row>
    <row r="110" spans="1:9">
      <c r="A110" s="29">
        <v>100</v>
      </c>
      <c r="B110" s="34" t="s">
        <v>129</v>
      </c>
      <c r="C110" s="31" t="s">
        <v>143</v>
      </c>
      <c r="D110" s="24" t="s">
        <v>28</v>
      </c>
      <c r="E110" s="30">
        <v>4</v>
      </c>
      <c r="F110" s="52">
        <v>1305.3699999999999</v>
      </c>
      <c r="G110" s="29">
        <v>1279.78</v>
      </c>
      <c r="H110" s="29">
        <f t="shared" si="3"/>
        <v>1292.58</v>
      </c>
      <c r="I110" s="30">
        <f>PRODUCT(Таблица1[[#This Row],[9]],Таблица1[[#This Row],[5]])</f>
        <v>5170.32</v>
      </c>
    </row>
    <row r="111" spans="1:9">
      <c r="A111" s="18"/>
      <c r="B111" s="40"/>
      <c r="C111" s="19"/>
      <c r="D111" s="18"/>
      <c r="E111" s="18"/>
      <c r="F111" s="12">
        <f>SUMPRODUCT(Таблица1[5],Таблица1[6])</f>
        <v>372520.49</v>
      </c>
      <c r="G111" s="12">
        <f>SUMPRODUCT(Таблица1[5],Таблица1[7])</f>
        <v>365216.15</v>
      </c>
      <c r="H111" s="16" t="s">
        <v>21</v>
      </c>
      <c r="I111" s="17">
        <f>SUBTOTAL(109,Таблица1[10])</f>
        <v>368869.58</v>
      </c>
    </row>
    <row r="112" spans="1:9" ht="28.5" customHeight="1">
      <c r="A112" s="1"/>
      <c r="B112" s="35"/>
      <c r="C112" s="1"/>
      <c r="D112" s="1"/>
      <c r="E112" s="1"/>
      <c r="F112" s="45"/>
      <c r="G112" s="1"/>
      <c r="H112" s="1"/>
      <c r="I112" s="1"/>
    </row>
    <row r="113" spans="1:9" ht="12.75" customHeight="1">
      <c r="A113" s="54" t="s">
        <v>23</v>
      </c>
      <c r="B113" s="54"/>
      <c r="C113" s="54"/>
      <c r="D113" s="54"/>
      <c r="E113" s="54"/>
      <c r="F113" s="54"/>
      <c r="G113" s="54"/>
      <c r="H113" s="54"/>
      <c r="I113" s="54"/>
    </row>
    <row r="114" spans="1:9" ht="15">
      <c r="A114" s="54" t="s">
        <v>24</v>
      </c>
      <c r="B114" s="54"/>
      <c r="C114" s="54"/>
      <c r="D114" s="54"/>
      <c r="E114" s="54"/>
      <c r="F114" s="54"/>
      <c r="G114" s="54"/>
      <c r="H114" s="54"/>
      <c r="I114" s="54"/>
    </row>
    <row r="115" spans="1:9" ht="15">
      <c r="A115" s="13"/>
      <c r="B115" s="23"/>
      <c r="C115" s="13"/>
      <c r="D115" s="13"/>
      <c r="E115" s="13"/>
      <c r="F115" s="46"/>
      <c r="G115" s="13"/>
      <c r="H115" s="13"/>
      <c r="I115" s="13"/>
    </row>
    <row r="116" spans="1:9" ht="15">
      <c r="A116" s="55" t="s">
        <v>25</v>
      </c>
      <c r="B116" s="55"/>
      <c r="C116" s="22">
        <f>MIN(F111:G111)</f>
        <v>365216.15</v>
      </c>
      <c r="D116" s="8" t="s">
        <v>163</v>
      </c>
      <c r="E116" s="8"/>
      <c r="F116" s="47"/>
      <c r="G116" s="8"/>
      <c r="H116" s="8"/>
      <c r="I116" s="8"/>
    </row>
    <row r="117" spans="1:9" ht="15">
      <c r="A117" s="9"/>
      <c r="B117" s="36"/>
      <c r="C117" s="14"/>
      <c r="D117" s="8"/>
      <c r="E117" s="8"/>
      <c r="F117" s="47"/>
      <c r="G117" s="8"/>
      <c r="H117" s="8"/>
      <c r="I117" s="8"/>
    </row>
    <row r="118" spans="1:9">
      <c r="A118" s="1"/>
      <c r="B118" s="35"/>
      <c r="C118" s="1"/>
      <c r="D118" s="1"/>
      <c r="E118" s="1"/>
      <c r="F118" s="45"/>
      <c r="G118" s="1"/>
      <c r="H118" s="1"/>
      <c r="I118" s="1"/>
    </row>
    <row r="119" spans="1:9">
      <c r="A119" s="1"/>
      <c r="B119" s="37" t="s">
        <v>165</v>
      </c>
      <c r="C119" s="1"/>
      <c r="D119" s="56"/>
      <c r="E119" s="56"/>
      <c r="F119" s="56"/>
      <c r="G119" s="1"/>
      <c r="H119" s="28" t="s">
        <v>164</v>
      </c>
      <c r="I119" s="1"/>
    </row>
    <row r="120" spans="1:9">
      <c r="A120" s="1"/>
      <c r="B120" s="38" t="s">
        <v>26</v>
      </c>
      <c r="C120" s="15"/>
      <c r="D120" s="53" t="s">
        <v>27</v>
      </c>
      <c r="E120" s="53"/>
      <c r="F120" s="53"/>
      <c r="G120" s="15"/>
      <c r="H120" s="27"/>
      <c r="I120" s="1"/>
    </row>
    <row r="121" spans="1:9">
      <c r="A121" s="1"/>
      <c r="B121" s="35"/>
      <c r="C121" s="1"/>
      <c r="D121" s="1"/>
      <c r="E121" s="1"/>
      <c r="F121" s="45"/>
      <c r="G121" s="1"/>
      <c r="H121" s="1"/>
      <c r="I121" s="1"/>
    </row>
    <row r="122" spans="1:9">
      <c r="A122" s="1"/>
      <c r="B122" s="35"/>
      <c r="C122" s="1"/>
      <c r="D122" s="1"/>
      <c r="E122" s="1"/>
      <c r="F122" s="45"/>
      <c r="G122" s="1"/>
      <c r="H122" s="1"/>
      <c r="I122" s="1"/>
    </row>
    <row r="123" spans="1:9">
      <c r="A123" s="1"/>
      <c r="B123" s="35"/>
      <c r="C123" s="1"/>
      <c r="D123" s="1"/>
      <c r="E123" s="1"/>
      <c r="F123" s="45"/>
      <c r="G123" s="1"/>
      <c r="H123" s="1"/>
      <c r="I123" s="1"/>
    </row>
    <row r="124" spans="1:9">
      <c r="A124" s="1"/>
      <c r="B124" s="35"/>
      <c r="C124" s="1"/>
      <c r="D124" s="1"/>
      <c r="E124" s="1"/>
      <c r="F124" s="45"/>
      <c r="G124" s="1"/>
      <c r="H124" s="1"/>
      <c r="I124" s="1"/>
    </row>
    <row r="125" spans="1:9">
      <c r="A125" s="1"/>
      <c r="B125" s="35"/>
      <c r="C125" s="1"/>
      <c r="D125" s="1"/>
      <c r="E125" s="1"/>
      <c r="F125" s="45"/>
      <c r="G125" s="1"/>
      <c r="H125" s="1"/>
      <c r="I125" s="1"/>
    </row>
    <row r="126" spans="1:9">
      <c r="A126" s="1"/>
      <c r="B126" s="35"/>
      <c r="C126" s="1"/>
      <c r="D126" s="1"/>
      <c r="E126" s="1"/>
      <c r="F126" s="45"/>
      <c r="G126" s="1"/>
      <c r="H126" s="1"/>
      <c r="I126" s="1"/>
    </row>
    <row r="127" spans="1:9">
      <c r="A127" s="1"/>
      <c r="B127" s="35"/>
      <c r="C127" s="1"/>
      <c r="D127" s="1"/>
      <c r="E127" s="1"/>
      <c r="F127" s="45"/>
      <c r="G127" s="1"/>
      <c r="H127" s="1"/>
      <c r="I127" s="1"/>
    </row>
    <row r="128" spans="1:9">
      <c r="A128" s="1"/>
      <c r="B128" s="35"/>
      <c r="C128" s="1"/>
      <c r="D128" s="1"/>
      <c r="E128" s="1"/>
      <c r="F128" s="45"/>
      <c r="G128" s="1"/>
      <c r="H128" s="1"/>
      <c r="I128" s="1"/>
    </row>
    <row r="129" spans="1:9">
      <c r="A129" s="1"/>
      <c r="B129" s="35"/>
      <c r="C129" s="1"/>
      <c r="D129" s="1"/>
      <c r="E129" s="1"/>
      <c r="F129" s="45"/>
      <c r="G129" s="1"/>
      <c r="H129" s="1"/>
      <c r="I129" s="1"/>
    </row>
    <row r="130" spans="1:9">
      <c r="A130" s="1"/>
      <c r="B130" s="35"/>
      <c r="C130" s="1"/>
      <c r="D130" s="1"/>
      <c r="E130" s="1"/>
      <c r="F130" s="45"/>
      <c r="G130" s="1"/>
      <c r="H130" s="1"/>
      <c r="I130" s="1"/>
    </row>
    <row r="131" spans="1:9">
      <c r="A131" s="1"/>
      <c r="B131" s="35"/>
      <c r="C131" s="1"/>
      <c r="D131" s="1"/>
      <c r="E131" s="1"/>
      <c r="F131" s="45"/>
      <c r="G131" s="1"/>
      <c r="H131" s="1"/>
      <c r="I131" s="1"/>
    </row>
    <row r="132" spans="1:9">
      <c r="A132" s="1"/>
      <c r="B132" s="35"/>
      <c r="C132" s="1"/>
      <c r="D132" s="1"/>
      <c r="E132" s="1"/>
      <c r="F132" s="45"/>
      <c r="G132" s="1"/>
      <c r="H132" s="1"/>
      <c r="I132" s="1"/>
    </row>
    <row r="133" spans="1:9">
      <c r="A133" s="1"/>
      <c r="B133" s="35"/>
      <c r="C133" s="1"/>
      <c r="D133" s="1"/>
      <c r="E133" s="1"/>
      <c r="F133" s="45"/>
      <c r="G133" s="1"/>
      <c r="H133" s="1"/>
      <c r="I133" s="1"/>
    </row>
    <row r="134" spans="1:9">
      <c r="A134" s="1"/>
      <c r="B134" s="35"/>
      <c r="C134" s="1"/>
      <c r="D134" s="1"/>
      <c r="E134" s="1"/>
      <c r="F134" s="45"/>
      <c r="G134" s="1"/>
      <c r="H134" s="1"/>
      <c r="I134" s="1"/>
    </row>
  </sheetData>
  <mergeCells count="20">
    <mergeCell ref="I8:I9"/>
    <mergeCell ref="A2:I2"/>
    <mergeCell ref="A1:I1"/>
    <mergeCell ref="F8:G8"/>
    <mergeCell ref="A8:A9"/>
    <mergeCell ref="C8:C9"/>
    <mergeCell ref="D8:D9"/>
    <mergeCell ref="E8:E9"/>
    <mergeCell ref="B8:B9"/>
    <mergeCell ref="H8:H9"/>
    <mergeCell ref="D6:G6"/>
    <mergeCell ref="A4:B4"/>
    <mergeCell ref="C4:I4"/>
    <mergeCell ref="A5:B5"/>
    <mergeCell ref="C5:I5"/>
    <mergeCell ref="D120:F120"/>
    <mergeCell ref="A113:I113"/>
    <mergeCell ref="A114:I114"/>
    <mergeCell ref="A116:B116"/>
    <mergeCell ref="D119:F119"/>
  </mergeCells>
  <conditionalFormatting sqref="F111:G111">
    <cfRule type="cellIs" dxfId="22" priority="1" stopIfTrue="1" operator="equal">
      <formula>$C$116</formula>
    </cfRule>
    <cfRule type="expression" dxfId="21" priority="2" stopIfTrue="1">
      <formula>"мин($F$14:$H$14)"</formula>
    </cfRule>
  </conditionalFormatting>
  <pageMargins left="0.78740157480314965" right="0.78740157480314965" top="0.78740157480314965" bottom="0.39370078740157483" header="0" footer="0"/>
  <pageSetup paperSize="9" scale="8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O105"/>
  <sheetViews>
    <sheetView topLeftCell="A85" workbookViewId="0">
      <selection activeCell="O112" sqref="O112"/>
    </sheetView>
  </sheetViews>
  <sheetFormatPr defaultRowHeight="15"/>
  <cols>
    <col min="5" max="5" width="11.5703125" bestFit="1" customWidth="1"/>
    <col min="7" max="7" width="11.5703125" bestFit="1" customWidth="1"/>
    <col min="9" max="9" width="10" bestFit="1" customWidth="1"/>
  </cols>
  <sheetData>
    <row r="2" spans="5:15">
      <c r="E2" s="50">
        <v>116.97</v>
      </c>
      <c r="G2" s="44">
        <v>116.9736</v>
      </c>
      <c r="H2" s="30">
        <v>11</v>
      </c>
      <c r="I2">
        <f>G2*H2</f>
        <v>1286.7095999999999</v>
      </c>
      <c r="K2">
        <f t="shared" ref="K2:K33" si="0">I2</f>
        <v>1286.7095999999999</v>
      </c>
      <c r="M2">
        <f>E2*H2</f>
        <v>1286.67</v>
      </c>
    </row>
    <row r="3" spans="5:15">
      <c r="E3" s="50">
        <v>362.74</v>
      </c>
      <c r="G3" s="44">
        <v>362.74290000000002</v>
      </c>
      <c r="H3" s="30">
        <v>7</v>
      </c>
      <c r="I3">
        <f t="shared" ref="I3:I66" si="1">G3*H3</f>
        <v>2539.2003</v>
      </c>
      <c r="K3">
        <f t="shared" si="0"/>
        <v>2539.2003</v>
      </c>
      <c r="M3">
        <f t="shared" ref="M3:M66" si="2">E3*H3</f>
        <v>2539.1799999999998</v>
      </c>
    </row>
    <row r="4" spans="5:15">
      <c r="E4" s="50">
        <v>347.81</v>
      </c>
      <c r="G4" s="44">
        <v>347.8098</v>
      </c>
      <c r="H4" s="30">
        <v>8</v>
      </c>
      <c r="I4">
        <f t="shared" si="1"/>
        <v>2782.4784</v>
      </c>
      <c r="K4">
        <f t="shared" si="0"/>
        <v>2782.4784</v>
      </c>
      <c r="M4">
        <f t="shared" si="2"/>
        <v>2782.48</v>
      </c>
    </row>
    <row r="5" spans="5:15">
      <c r="E5" s="50">
        <v>3122.2</v>
      </c>
      <c r="G5" s="44">
        <v>3122.1995999999999</v>
      </c>
      <c r="H5" s="30">
        <v>1</v>
      </c>
      <c r="I5">
        <f t="shared" si="1"/>
        <v>3122.1995999999999</v>
      </c>
      <c r="K5">
        <f t="shared" si="0"/>
        <v>3122.1995999999999</v>
      </c>
      <c r="M5">
        <f t="shared" si="2"/>
        <v>3122.2</v>
      </c>
    </row>
    <row r="6" spans="5:15">
      <c r="E6" s="50">
        <v>1969.26</v>
      </c>
      <c r="G6" s="44">
        <v>1969.2629999999999</v>
      </c>
      <c r="H6" s="30">
        <v>2</v>
      </c>
      <c r="I6">
        <f t="shared" si="1"/>
        <v>3938.5259999999998</v>
      </c>
      <c r="K6">
        <f t="shared" si="0"/>
        <v>3938.5259999999998</v>
      </c>
      <c r="M6">
        <f t="shared" si="2"/>
        <v>3938.52</v>
      </c>
      <c r="O6">
        <f>1286.71/11</f>
        <v>116.973636363636</v>
      </c>
    </row>
    <row r="7" spans="5:15">
      <c r="E7" s="50">
        <v>1969.26</v>
      </c>
      <c r="G7" s="44">
        <v>1969.2629999999999</v>
      </c>
      <c r="H7" s="30">
        <v>2</v>
      </c>
      <c r="I7">
        <f t="shared" si="1"/>
        <v>3938.5259999999998</v>
      </c>
      <c r="K7">
        <f t="shared" si="0"/>
        <v>3938.5259999999998</v>
      </c>
      <c r="M7">
        <f t="shared" si="2"/>
        <v>3938.52</v>
      </c>
      <c r="O7">
        <f>2539.2/7</f>
        <v>362.74285714285702</v>
      </c>
    </row>
    <row r="8" spans="5:15">
      <c r="E8" s="50">
        <v>1582.25</v>
      </c>
      <c r="G8" s="44">
        <v>1582.2546</v>
      </c>
      <c r="H8" s="30">
        <v>2</v>
      </c>
      <c r="I8">
        <f t="shared" si="1"/>
        <v>3164.5092</v>
      </c>
      <c r="K8">
        <f t="shared" si="0"/>
        <v>3164.5092</v>
      </c>
      <c r="M8">
        <f t="shared" si="2"/>
        <v>3164.5</v>
      </c>
      <c r="O8">
        <f>2782.48/8</f>
        <v>347.81</v>
      </c>
    </row>
    <row r="9" spans="5:15">
      <c r="E9" s="50">
        <v>1582.25</v>
      </c>
      <c r="G9" s="44">
        <v>1582.2546</v>
      </c>
      <c r="H9" s="30">
        <v>1</v>
      </c>
      <c r="I9">
        <f t="shared" si="1"/>
        <v>1582.2546</v>
      </c>
      <c r="K9">
        <f t="shared" si="0"/>
        <v>1582.2546</v>
      </c>
      <c r="M9">
        <f t="shared" si="2"/>
        <v>1582.25</v>
      </c>
    </row>
    <row r="10" spans="5:15">
      <c r="E10" s="50">
        <v>1082.6300000000001</v>
      </c>
      <c r="G10" s="44">
        <v>1082.6279999999999</v>
      </c>
      <c r="H10" s="30">
        <v>2</v>
      </c>
      <c r="I10">
        <f t="shared" si="1"/>
        <v>2165.2559999999999</v>
      </c>
      <c r="K10">
        <f t="shared" si="0"/>
        <v>2165.2559999999999</v>
      </c>
      <c r="M10">
        <f t="shared" si="2"/>
        <v>2165.2600000000002</v>
      </c>
    </row>
    <row r="11" spans="5:15">
      <c r="E11" s="50">
        <v>4718.1400000000003</v>
      </c>
      <c r="G11" s="44">
        <v>4718.1426000000001</v>
      </c>
      <c r="H11" s="30">
        <v>1</v>
      </c>
      <c r="I11">
        <f t="shared" si="1"/>
        <v>4718.1426000000001</v>
      </c>
      <c r="K11">
        <f t="shared" si="0"/>
        <v>4718.1426000000001</v>
      </c>
      <c r="M11">
        <f t="shared" si="2"/>
        <v>4718.1400000000003</v>
      </c>
    </row>
    <row r="12" spans="5:15">
      <c r="E12" s="50">
        <v>1954.33</v>
      </c>
      <c r="G12" s="44">
        <v>1954.3302000000001</v>
      </c>
      <c r="H12" s="30">
        <v>1</v>
      </c>
      <c r="I12">
        <f t="shared" si="1"/>
        <v>1954.3302000000001</v>
      </c>
      <c r="K12">
        <f t="shared" si="0"/>
        <v>1954.3302000000001</v>
      </c>
      <c r="M12">
        <f t="shared" si="2"/>
        <v>1954.33</v>
      </c>
    </row>
    <row r="13" spans="5:15">
      <c r="E13" s="50">
        <v>1954.33</v>
      </c>
      <c r="G13" s="44">
        <v>1954.3302000000001</v>
      </c>
      <c r="H13" s="30">
        <v>1</v>
      </c>
      <c r="I13">
        <f t="shared" si="1"/>
        <v>1954.3302000000001</v>
      </c>
      <c r="K13">
        <f t="shared" si="0"/>
        <v>1954.3302000000001</v>
      </c>
      <c r="M13">
        <f t="shared" si="2"/>
        <v>1954.33</v>
      </c>
    </row>
    <row r="14" spans="5:15">
      <c r="E14" s="50">
        <v>1062.72</v>
      </c>
      <c r="G14" s="44">
        <v>1062.7175999999999</v>
      </c>
      <c r="H14" s="30">
        <v>1</v>
      </c>
      <c r="I14">
        <f t="shared" si="1"/>
        <v>1062.7175999999999</v>
      </c>
      <c r="K14">
        <f t="shared" si="0"/>
        <v>1062.7175999999999</v>
      </c>
      <c r="M14">
        <f t="shared" si="2"/>
        <v>1062.72</v>
      </c>
    </row>
    <row r="15" spans="5:15">
      <c r="E15" s="50">
        <v>989.3</v>
      </c>
      <c r="G15" s="44">
        <v>989.298</v>
      </c>
      <c r="H15" s="30">
        <v>1</v>
      </c>
      <c r="I15">
        <f t="shared" si="1"/>
        <v>989.298</v>
      </c>
      <c r="K15">
        <f t="shared" si="0"/>
        <v>989.298</v>
      </c>
      <c r="M15">
        <f t="shared" si="2"/>
        <v>989.3</v>
      </c>
    </row>
    <row r="16" spans="5:15">
      <c r="E16" s="50">
        <v>989.3</v>
      </c>
      <c r="G16" s="44">
        <v>989.298</v>
      </c>
      <c r="H16" s="30">
        <v>5</v>
      </c>
      <c r="I16">
        <f t="shared" si="1"/>
        <v>4946.49</v>
      </c>
      <c r="K16">
        <f t="shared" si="0"/>
        <v>4946.49</v>
      </c>
      <c r="M16">
        <f t="shared" si="2"/>
        <v>4946.5</v>
      </c>
    </row>
    <row r="17" spans="5:13">
      <c r="E17" s="50">
        <v>1406.17</v>
      </c>
      <c r="G17" s="44">
        <v>1406.172</v>
      </c>
      <c r="H17" s="30">
        <v>4</v>
      </c>
      <c r="I17">
        <f t="shared" si="1"/>
        <v>5624.6880000000001</v>
      </c>
      <c r="K17">
        <f t="shared" si="0"/>
        <v>5624.6880000000001</v>
      </c>
      <c r="M17">
        <f t="shared" si="2"/>
        <v>5624.68</v>
      </c>
    </row>
    <row r="18" spans="5:13">
      <c r="E18" s="50">
        <v>1370.71</v>
      </c>
      <c r="G18" s="44">
        <v>1370.7066</v>
      </c>
      <c r="H18" s="30">
        <v>1</v>
      </c>
      <c r="I18">
        <f t="shared" si="1"/>
        <v>1370.7066</v>
      </c>
      <c r="K18">
        <f t="shared" si="0"/>
        <v>1370.7066</v>
      </c>
      <c r="M18">
        <f t="shared" si="2"/>
        <v>1370.71</v>
      </c>
    </row>
    <row r="19" spans="5:13">
      <c r="E19" s="50">
        <v>1370.71</v>
      </c>
      <c r="G19" s="44">
        <v>1370.7066</v>
      </c>
      <c r="H19" s="30">
        <v>3</v>
      </c>
      <c r="I19">
        <f t="shared" si="1"/>
        <v>4112.1198000000004</v>
      </c>
      <c r="K19">
        <f t="shared" si="0"/>
        <v>4112.1198000000004</v>
      </c>
      <c r="M19">
        <f t="shared" si="2"/>
        <v>4112.13</v>
      </c>
    </row>
    <row r="20" spans="5:13">
      <c r="E20" s="50">
        <v>1370.71</v>
      </c>
      <c r="G20" s="44">
        <v>1370.7066</v>
      </c>
      <c r="H20" s="30">
        <v>2</v>
      </c>
      <c r="I20">
        <f t="shared" si="1"/>
        <v>2741.4132</v>
      </c>
      <c r="K20">
        <f t="shared" si="0"/>
        <v>2741.4132</v>
      </c>
      <c r="M20">
        <f t="shared" si="2"/>
        <v>2741.42</v>
      </c>
    </row>
    <row r="21" spans="5:13">
      <c r="E21" s="50">
        <v>1370.71</v>
      </c>
      <c r="G21" s="44">
        <v>1370.7066</v>
      </c>
      <c r="H21" s="30">
        <v>2</v>
      </c>
      <c r="I21">
        <f t="shared" si="1"/>
        <v>2741.4132</v>
      </c>
      <c r="K21">
        <f t="shared" si="0"/>
        <v>2741.4132</v>
      </c>
      <c r="M21">
        <f t="shared" si="2"/>
        <v>2741.42</v>
      </c>
    </row>
    <row r="22" spans="5:13">
      <c r="E22" s="50">
        <v>1538.7</v>
      </c>
      <c r="G22" s="44">
        <v>1538.7005999999999</v>
      </c>
      <c r="H22" s="30">
        <v>1</v>
      </c>
      <c r="I22">
        <f t="shared" si="1"/>
        <v>1538.7005999999999</v>
      </c>
      <c r="K22">
        <f t="shared" si="0"/>
        <v>1538.7005999999999</v>
      </c>
      <c r="M22">
        <f t="shared" si="2"/>
        <v>1538.7</v>
      </c>
    </row>
    <row r="23" spans="5:13">
      <c r="E23" s="50">
        <v>1538.7</v>
      </c>
      <c r="G23" s="44">
        <v>1538.7005999999999</v>
      </c>
      <c r="H23" s="30">
        <v>1</v>
      </c>
      <c r="I23">
        <f t="shared" si="1"/>
        <v>1538.7005999999999</v>
      </c>
      <c r="K23">
        <f t="shared" si="0"/>
        <v>1538.7005999999999</v>
      </c>
      <c r="M23">
        <f t="shared" si="2"/>
        <v>1538.7</v>
      </c>
    </row>
    <row r="24" spans="5:13">
      <c r="E24" s="50">
        <v>1918.24</v>
      </c>
      <c r="G24" s="44">
        <v>1918.2426</v>
      </c>
      <c r="H24" s="30">
        <v>1</v>
      </c>
      <c r="I24">
        <f t="shared" si="1"/>
        <v>1918.2426</v>
      </c>
      <c r="K24">
        <f t="shared" si="0"/>
        <v>1918.2426</v>
      </c>
      <c r="M24">
        <f t="shared" si="2"/>
        <v>1918.24</v>
      </c>
    </row>
    <row r="25" spans="5:13">
      <c r="E25" s="50">
        <v>1929.44</v>
      </c>
      <c r="G25" s="44">
        <v>1929.4422</v>
      </c>
      <c r="H25" s="30">
        <v>1</v>
      </c>
      <c r="I25">
        <f t="shared" si="1"/>
        <v>1929.4422</v>
      </c>
      <c r="K25">
        <f t="shared" si="0"/>
        <v>1929.4422</v>
      </c>
      <c r="M25">
        <f t="shared" si="2"/>
        <v>1929.44</v>
      </c>
    </row>
    <row r="26" spans="5:13">
      <c r="E26" s="50">
        <v>1929.44</v>
      </c>
      <c r="G26" s="44">
        <v>1929.4422</v>
      </c>
      <c r="H26" s="30">
        <v>1</v>
      </c>
      <c r="I26">
        <f t="shared" si="1"/>
        <v>1929.4422</v>
      </c>
      <c r="K26">
        <f t="shared" si="0"/>
        <v>1929.4422</v>
      </c>
      <c r="M26">
        <f t="shared" si="2"/>
        <v>1929.44</v>
      </c>
    </row>
    <row r="27" spans="5:13">
      <c r="E27" s="50">
        <v>1929.44</v>
      </c>
      <c r="G27" s="44">
        <v>1929.4422</v>
      </c>
      <c r="H27" s="30">
        <v>1</v>
      </c>
      <c r="I27">
        <f t="shared" si="1"/>
        <v>1929.4422</v>
      </c>
      <c r="K27">
        <f t="shared" si="0"/>
        <v>1929.4422</v>
      </c>
      <c r="M27">
        <f t="shared" si="2"/>
        <v>1929.44</v>
      </c>
    </row>
    <row r="28" spans="5:13">
      <c r="E28" s="50">
        <v>1918.24</v>
      </c>
      <c r="G28" s="44">
        <v>1918.2426</v>
      </c>
      <c r="H28" s="30">
        <v>1</v>
      </c>
      <c r="I28">
        <f t="shared" si="1"/>
        <v>1918.2426</v>
      </c>
      <c r="K28">
        <f t="shared" si="0"/>
        <v>1918.2426</v>
      </c>
      <c r="M28">
        <f t="shared" si="2"/>
        <v>1918.24</v>
      </c>
    </row>
    <row r="29" spans="5:13">
      <c r="E29" s="50">
        <v>1918.24</v>
      </c>
      <c r="G29" s="44">
        <v>1918.2426</v>
      </c>
      <c r="H29" s="30">
        <v>2</v>
      </c>
      <c r="I29">
        <f t="shared" si="1"/>
        <v>3836.4852000000001</v>
      </c>
      <c r="K29">
        <f t="shared" si="0"/>
        <v>3836.4852000000001</v>
      </c>
      <c r="M29">
        <f t="shared" si="2"/>
        <v>3836.48</v>
      </c>
    </row>
    <row r="30" spans="5:13">
      <c r="E30" s="50">
        <v>2722.75</v>
      </c>
      <c r="G30" s="44">
        <v>2722.7471999999998</v>
      </c>
      <c r="H30" s="30">
        <v>2</v>
      </c>
      <c r="I30">
        <f t="shared" si="1"/>
        <v>5445.4943999999996</v>
      </c>
      <c r="K30">
        <f t="shared" si="0"/>
        <v>5445.4943999999996</v>
      </c>
      <c r="M30">
        <f t="shared" si="2"/>
        <v>5445.5</v>
      </c>
    </row>
    <row r="31" spans="5:13">
      <c r="E31" s="50">
        <v>2722.75</v>
      </c>
      <c r="G31" s="44">
        <v>2722.7471999999998</v>
      </c>
      <c r="H31" s="30">
        <v>2</v>
      </c>
      <c r="I31">
        <f t="shared" si="1"/>
        <v>5445.4943999999996</v>
      </c>
      <c r="K31">
        <f t="shared" si="0"/>
        <v>5445.4943999999996</v>
      </c>
      <c r="M31">
        <f t="shared" si="2"/>
        <v>5445.5</v>
      </c>
    </row>
    <row r="32" spans="5:13">
      <c r="E32" s="50">
        <v>2722.75</v>
      </c>
      <c r="G32" s="44">
        <v>2722.7471999999998</v>
      </c>
      <c r="H32" s="30">
        <v>2</v>
      </c>
      <c r="I32">
        <f t="shared" si="1"/>
        <v>5445.4943999999996</v>
      </c>
      <c r="K32">
        <f t="shared" si="0"/>
        <v>5445.4943999999996</v>
      </c>
      <c r="M32">
        <f t="shared" si="2"/>
        <v>5445.5</v>
      </c>
    </row>
    <row r="33" spans="5:13">
      <c r="E33" s="50">
        <v>2722.75</v>
      </c>
      <c r="G33" s="44">
        <v>2722.7471999999998</v>
      </c>
      <c r="H33" s="30">
        <v>4</v>
      </c>
      <c r="I33">
        <f t="shared" si="1"/>
        <v>10890.988799999999</v>
      </c>
      <c r="K33">
        <f t="shared" si="0"/>
        <v>10890.988799999999</v>
      </c>
      <c r="M33">
        <f t="shared" si="2"/>
        <v>10891</v>
      </c>
    </row>
    <row r="34" spans="5:13">
      <c r="E34" s="50">
        <v>2722.75</v>
      </c>
      <c r="G34" s="44">
        <v>2722.7471999999998</v>
      </c>
      <c r="H34" s="30">
        <v>3</v>
      </c>
      <c r="I34">
        <f t="shared" si="1"/>
        <v>8168.2416000000003</v>
      </c>
      <c r="K34">
        <f t="shared" ref="K34:K65" si="3">I34</f>
        <v>8168.2416000000003</v>
      </c>
      <c r="M34">
        <f t="shared" si="2"/>
        <v>8168.25</v>
      </c>
    </row>
    <row r="35" spans="5:13">
      <c r="E35" s="50">
        <v>2722.75</v>
      </c>
      <c r="G35" s="44">
        <v>2722.7471999999998</v>
      </c>
      <c r="H35" s="30">
        <v>3</v>
      </c>
      <c r="I35">
        <f t="shared" si="1"/>
        <v>8168.2416000000003</v>
      </c>
      <c r="K35">
        <f t="shared" si="3"/>
        <v>8168.2416000000003</v>
      </c>
      <c r="M35">
        <f t="shared" si="2"/>
        <v>8168.25</v>
      </c>
    </row>
    <row r="36" spans="5:13">
      <c r="E36" s="50">
        <v>2722.75</v>
      </c>
      <c r="G36" s="44">
        <v>2722.7471999999998</v>
      </c>
      <c r="H36" s="30">
        <v>1</v>
      </c>
      <c r="I36">
        <f t="shared" si="1"/>
        <v>2722.7471999999998</v>
      </c>
      <c r="K36">
        <f t="shared" si="3"/>
        <v>2722.7471999999998</v>
      </c>
      <c r="M36">
        <f t="shared" si="2"/>
        <v>2722.75</v>
      </c>
    </row>
    <row r="37" spans="5:13">
      <c r="E37" s="50">
        <v>69.69</v>
      </c>
      <c r="G37" s="44">
        <v>69.686400000000006</v>
      </c>
      <c r="H37" s="30">
        <v>2</v>
      </c>
      <c r="I37">
        <f t="shared" si="1"/>
        <v>139.37280000000001</v>
      </c>
      <c r="K37">
        <f t="shared" si="3"/>
        <v>139.37280000000001</v>
      </c>
      <c r="M37">
        <f t="shared" si="2"/>
        <v>139.38</v>
      </c>
    </row>
    <row r="38" spans="5:13">
      <c r="E38" s="50">
        <v>60.98</v>
      </c>
      <c r="G38" s="44">
        <v>60.9756</v>
      </c>
      <c r="H38" s="30">
        <v>8</v>
      </c>
      <c r="I38">
        <f t="shared" si="1"/>
        <v>487.8048</v>
      </c>
      <c r="K38">
        <f t="shared" si="3"/>
        <v>487.8048</v>
      </c>
      <c r="M38">
        <f t="shared" si="2"/>
        <v>487.84</v>
      </c>
    </row>
    <row r="39" spans="5:13">
      <c r="E39" s="50">
        <v>134.4</v>
      </c>
      <c r="G39" s="44">
        <v>134.39519999999999</v>
      </c>
      <c r="H39" s="30">
        <v>32</v>
      </c>
      <c r="I39">
        <f t="shared" si="1"/>
        <v>4300.6463999999996</v>
      </c>
      <c r="K39">
        <f t="shared" si="3"/>
        <v>4300.6463999999996</v>
      </c>
      <c r="M39">
        <f t="shared" si="2"/>
        <v>4300.8</v>
      </c>
    </row>
    <row r="40" spans="5:13">
      <c r="E40" s="50">
        <v>59.11</v>
      </c>
      <c r="G40" s="44">
        <v>59.109000000000002</v>
      </c>
      <c r="H40" s="30">
        <v>5</v>
      </c>
      <c r="I40">
        <f t="shared" si="1"/>
        <v>295.54500000000002</v>
      </c>
      <c r="K40">
        <f t="shared" si="3"/>
        <v>295.54500000000002</v>
      </c>
      <c r="M40">
        <f t="shared" si="2"/>
        <v>295.55</v>
      </c>
    </row>
    <row r="41" spans="5:13">
      <c r="E41" s="50">
        <v>307.37</v>
      </c>
      <c r="G41" s="44">
        <v>307.36680000000001</v>
      </c>
      <c r="H41" s="30">
        <v>3</v>
      </c>
      <c r="I41">
        <f t="shared" si="1"/>
        <v>922.10040000000004</v>
      </c>
      <c r="K41">
        <f t="shared" si="3"/>
        <v>922.10040000000004</v>
      </c>
      <c r="M41">
        <f t="shared" si="2"/>
        <v>922.11</v>
      </c>
    </row>
    <row r="42" spans="5:13">
      <c r="E42" s="50">
        <v>186.04</v>
      </c>
      <c r="G42" s="44">
        <v>186.0378</v>
      </c>
      <c r="H42" s="30">
        <v>14</v>
      </c>
      <c r="I42">
        <f t="shared" si="1"/>
        <v>2604.5291999999999</v>
      </c>
      <c r="K42">
        <f t="shared" si="3"/>
        <v>2604.5291999999999</v>
      </c>
      <c r="M42">
        <f t="shared" si="2"/>
        <v>2604.56</v>
      </c>
    </row>
    <row r="43" spans="5:13">
      <c r="E43" s="50">
        <v>426.21</v>
      </c>
      <c r="G43" s="44">
        <v>426.20699999999999</v>
      </c>
      <c r="H43" s="30">
        <v>31</v>
      </c>
      <c r="I43">
        <f t="shared" si="1"/>
        <v>13212.416999999999</v>
      </c>
      <c r="K43">
        <f t="shared" si="3"/>
        <v>13212.416999999999</v>
      </c>
      <c r="M43">
        <f t="shared" si="2"/>
        <v>13212.51</v>
      </c>
    </row>
    <row r="44" spans="5:13">
      <c r="E44" s="50">
        <v>675.71</v>
      </c>
      <c r="G44" s="44">
        <v>675.70920000000001</v>
      </c>
      <c r="H44" s="30">
        <v>4</v>
      </c>
      <c r="I44">
        <f t="shared" si="1"/>
        <v>2702.8368</v>
      </c>
      <c r="K44">
        <f t="shared" si="3"/>
        <v>2702.8368</v>
      </c>
      <c r="M44">
        <f t="shared" si="2"/>
        <v>2702.84</v>
      </c>
    </row>
    <row r="45" spans="5:13">
      <c r="E45" s="50">
        <v>604.78</v>
      </c>
      <c r="G45" s="44">
        <v>604.77840000000003</v>
      </c>
      <c r="H45" s="30">
        <v>8</v>
      </c>
      <c r="I45">
        <f t="shared" si="1"/>
        <v>4838.2272000000003</v>
      </c>
      <c r="K45">
        <f t="shared" si="3"/>
        <v>4838.2272000000003</v>
      </c>
      <c r="M45">
        <f t="shared" si="2"/>
        <v>4838.24</v>
      </c>
    </row>
    <row r="46" spans="5:13">
      <c r="E46" s="50">
        <v>3122.2</v>
      </c>
      <c r="G46" s="44">
        <v>3122.1995999999999</v>
      </c>
      <c r="H46" s="30">
        <v>1</v>
      </c>
      <c r="I46">
        <f t="shared" si="1"/>
        <v>3122.1995999999999</v>
      </c>
      <c r="K46">
        <f t="shared" si="3"/>
        <v>3122.1995999999999</v>
      </c>
      <c r="M46">
        <f t="shared" si="2"/>
        <v>3122.2</v>
      </c>
    </row>
    <row r="47" spans="5:13">
      <c r="E47" s="50">
        <v>3122.2</v>
      </c>
      <c r="G47" s="44">
        <v>3122.1995999999999</v>
      </c>
      <c r="H47" s="30">
        <v>2</v>
      </c>
      <c r="I47">
        <f t="shared" si="1"/>
        <v>6244.3991999999998</v>
      </c>
      <c r="K47">
        <f t="shared" si="3"/>
        <v>6244.3991999999998</v>
      </c>
      <c r="M47">
        <f t="shared" si="2"/>
        <v>6244.4</v>
      </c>
    </row>
    <row r="48" spans="5:13">
      <c r="E48" s="50">
        <v>3122.2</v>
      </c>
      <c r="G48" s="44">
        <v>3122.1995999999999</v>
      </c>
      <c r="H48" s="30">
        <v>3</v>
      </c>
      <c r="I48">
        <f t="shared" si="1"/>
        <v>9366.5987999999998</v>
      </c>
      <c r="K48">
        <f t="shared" si="3"/>
        <v>9366.5987999999998</v>
      </c>
      <c r="M48">
        <f t="shared" si="2"/>
        <v>9366.6</v>
      </c>
    </row>
    <row r="49" spans="5:13">
      <c r="E49" s="50">
        <v>940.77</v>
      </c>
      <c r="G49" s="44">
        <v>940.76639999999998</v>
      </c>
      <c r="H49" s="30">
        <v>1</v>
      </c>
      <c r="I49">
        <f t="shared" si="1"/>
        <v>940.76639999999998</v>
      </c>
      <c r="K49">
        <f t="shared" si="3"/>
        <v>940.76639999999998</v>
      </c>
      <c r="M49">
        <f t="shared" si="2"/>
        <v>940.77</v>
      </c>
    </row>
    <row r="50" spans="5:13">
      <c r="E50" s="50">
        <v>940.77</v>
      </c>
      <c r="G50" s="44">
        <v>940.76639999999998</v>
      </c>
      <c r="H50" s="30">
        <v>1</v>
      </c>
      <c r="I50">
        <f t="shared" si="1"/>
        <v>940.76639999999998</v>
      </c>
      <c r="K50">
        <f t="shared" si="3"/>
        <v>940.76639999999998</v>
      </c>
      <c r="M50">
        <f t="shared" si="2"/>
        <v>940.77</v>
      </c>
    </row>
    <row r="51" spans="5:13">
      <c r="E51" s="50">
        <v>940.77</v>
      </c>
      <c r="G51" s="44">
        <v>940.76639999999998</v>
      </c>
      <c r="H51" s="30">
        <v>2</v>
      </c>
      <c r="I51">
        <f t="shared" si="1"/>
        <v>1881.5328</v>
      </c>
      <c r="K51">
        <f t="shared" si="3"/>
        <v>1881.5328</v>
      </c>
      <c r="M51">
        <f t="shared" si="2"/>
        <v>1881.54</v>
      </c>
    </row>
    <row r="52" spans="5:13">
      <c r="E52" s="50">
        <v>940.77</v>
      </c>
      <c r="G52" s="44">
        <v>940.76639999999998</v>
      </c>
      <c r="H52" s="30">
        <v>3</v>
      </c>
      <c r="I52">
        <f t="shared" si="1"/>
        <v>2822.2991999999999</v>
      </c>
      <c r="K52">
        <f t="shared" si="3"/>
        <v>2822.2991999999999</v>
      </c>
      <c r="M52">
        <f t="shared" si="2"/>
        <v>2822.31</v>
      </c>
    </row>
    <row r="53" spans="5:13">
      <c r="E53" s="50">
        <v>940.77</v>
      </c>
      <c r="G53" s="44">
        <v>940.76639999999998</v>
      </c>
      <c r="H53" s="30">
        <v>2</v>
      </c>
      <c r="I53">
        <f t="shared" si="1"/>
        <v>1881.5328</v>
      </c>
      <c r="K53">
        <f t="shared" si="3"/>
        <v>1881.5328</v>
      </c>
      <c r="M53">
        <f t="shared" si="2"/>
        <v>1881.54</v>
      </c>
    </row>
    <row r="54" spans="5:13">
      <c r="E54" s="50">
        <v>42.31</v>
      </c>
      <c r="G54" s="44">
        <v>42.309600000000003</v>
      </c>
      <c r="H54" s="30">
        <v>12</v>
      </c>
      <c r="I54">
        <f t="shared" si="1"/>
        <v>507.71519999999998</v>
      </c>
      <c r="K54">
        <f t="shared" si="3"/>
        <v>507.71519999999998</v>
      </c>
      <c r="M54">
        <f t="shared" si="2"/>
        <v>507.72</v>
      </c>
    </row>
    <row r="55" spans="5:13">
      <c r="E55" s="50">
        <v>391.36</v>
      </c>
      <c r="G55" s="44">
        <v>391.36380000000003</v>
      </c>
      <c r="H55" s="30">
        <v>1</v>
      </c>
      <c r="I55">
        <f t="shared" si="1"/>
        <v>391.36380000000003</v>
      </c>
      <c r="K55">
        <f t="shared" si="3"/>
        <v>391.36380000000003</v>
      </c>
      <c r="M55">
        <f t="shared" si="2"/>
        <v>391.36</v>
      </c>
    </row>
    <row r="56" spans="5:13">
      <c r="E56" s="50">
        <v>128.80000000000001</v>
      </c>
      <c r="G56" s="44">
        <v>128.7954</v>
      </c>
      <c r="H56" s="30">
        <v>10</v>
      </c>
      <c r="I56">
        <f t="shared" si="1"/>
        <v>1287.954</v>
      </c>
      <c r="K56">
        <f t="shared" si="3"/>
        <v>1287.954</v>
      </c>
      <c r="M56">
        <f t="shared" si="2"/>
        <v>1288</v>
      </c>
    </row>
    <row r="57" spans="5:13">
      <c r="E57" s="50">
        <v>724.24</v>
      </c>
      <c r="G57" s="44">
        <v>724.24080000000004</v>
      </c>
      <c r="H57" s="30">
        <v>13</v>
      </c>
      <c r="I57">
        <f t="shared" si="1"/>
        <v>9415.1304</v>
      </c>
      <c r="K57">
        <f t="shared" si="3"/>
        <v>9415.1304</v>
      </c>
      <c r="M57">
        <f t="shared" si="2"/>
        <v>9415.1200000000008</v>
      </c>
    </row>
    <row r="58" spans="5:13">
      <c r="E58" s="50">
        <v>447.36</v>
      </c>
      <c r="G58" s="44">
        <v>447.36180000000002</v>
      </c>
      <c r="H58" s="30">
        <v>3</v>
      </c>
      <c r="I58">
        <f t="shared" si="1"/>
        <v>1342.0853999999999</v>
      </c>
      <c r="K58">
        <f t="shared" si="3"/>
        <v>1342.0853999999999</v>
      </c>
      <c r="M58">
        <f t="shared" si="2"/>
        <v>1342.08</v>
      </c>
    </row>
    <row r="59" spans="5:13">
      <c r="E59" s="50">
        <v>477.85</v>
      </c>
      <c r="G59" s="44">
        <v>477.84960000000001</v>
      </c>
      <c r="H59" s="30">
        <v>8</v>
      </c>
      <c r="I59">
        <f t="shared" si="1"/>
        <v>3822.7968000000001</v>
      </c>
      <c r="K59">
        <f t="shared" si="3"/>
        <v>3822.7968000000001</v>
      </c>
      <c r="M59">
        <f t="shared" si="2"/>
        <v>3822.8</v>
      </c>
    </row>
    <row r="60" spans="5:13">
      <c r="E60" s="50">
        <v>76.53</v>
      </c>
      <c r="G60" s="44">
        <v>76.530600000000007</v>
      </c>
      <c r="H60" s="30">
        <v>140</v>
      </c>
      <c r="I60">
        <f t="shared" si="1"/>
        <v>10714.284</v>
      </c>
      <c r="K60">
        <f t="shared" si="3"/>
        <v>10714.284</v>
      </c>
      <c r="M60">
        <f t="shared" si="2"/>
        <v>10714.2</v>
      </c>
    </row>
    <row r="61" spans="5:13">
      <c r="E61" s="50">
        <v>209.06</v>
      </c>
      <c r="G61" s="44">
        <v>209.0592</v>
      </c>
      <c r="H61" s="30">
        <v>33</v>
      </c>
      <c r="I61">
        <f t="shared" si="1"/>
        <v>6898.9535999999998</v>
      </c>
      <c r="K61">
        <f t="shared" si="3"/>
        <v>6898.9535999999998</v>
      </c>
      <c r="M61">
        <f t="shared" si="2"/>
        <v>6898.98</v>
      </c>
    </row>
    <row r="62" spans="5:13">
      <c r="E62" s="50">
        <v>352.79</v>
      </c>
      <c r="G62" s="44">
        <v>352.78739999999999</v>
      </c>
      <c r="H62" s="30">
        <v>8</v>
      </c>
      <c r="I62">
        <f t="shared" si="1"/>
        <v>2822.2991999999999</v>
      </c>
      <c r="K62">
        <f t="shared" si="3"/>
        <v>2822.2991999999999</v>
      </c>
      <c r="M62">
        <f t="shared" si="2"/>
        <v>2822.32</v>
      </c>
    </row>
    <row r="63" spans="5:13">
      <c r="E63" s="50">
        <v>79.02</v>
      </c>
      <c r="G63" s="44">
        <v>79.019400000000005</v>
      </c>
      <c r="H63" s="30">
        <v>25</v>
      </c>
      <c r="I63">
        <f t="shared" si="1"/>
        <v>1975.4849999999999</v>
      </c>
      <c r="K63">
        <f t="shared" si="3"/>
        <v>1975.4849999999999</v>
      </c>
      <c r="M63">
        <f t="shared" si="2"/>
        <v>1975.5</v>
      </c>
    </row>
    <row r="64" spans="5:13">
      <c r="E64" s="50">
        <v>291.19</v>
      </c>
      <c r="G64" s="44">
        <v>291.18959999999998</v>
      </c>
      <c r="H64" s="30">
        <v>1</v>
      </c>
      <c r="I64">
        <f t="shared" si="1"/>
        <v>291.18959999999998</v>
      </c>
      <c r="K64">
        <f t="shared" si="3"/>
        <v>291.18959999999998</v>
      </c>
      <c r="M64">
        <f t="shared" si="2"/>
        <v>291.19</v>
      </c>
    </row>
    <row r="65" spans="5:13">
      <c r="E65" s="50">
        <v>78.400000000000006</v>
      </c>
      <c r="G65" s="44">
        <v>78.397199999999998</v>
      </c>
      <c r="H65" s="30">
        <v>130</v>
      </c>
      <c r="I65">
        <f t="shared" si="1"/>
        <v>10191.636</v>
      </c>
      <c r="K65">
        <f t="shared" si="3"/>
        <v>10191.636</v>
      </c>
      <c r="M65">
        <f t="shared" si="2"/>
        <v>10192</v>
      </c>
    </row>
    <row r="66" spans="5:13">
      <c r="E66" s="50">
        <v>989.92</v>
      </c>
      <c r="G66" s="44">
        <v>989.92020000000002</v>
      </c>
      <c r="H66" s="30">
        <v>3</v>
      </c>
      <c r="I66">
        <f t="shared" si="1"/>
        <v>2969.7606000000001</v>
      </c>
      <c r="K66">
        <f t="shared" ref="K66:K101" si="4">I66</f>
        <v>2969.7606000000001</v>
      </c>
      <c r="M66">
        <f t="shared" si="2"/>
        <v>2969.76</v>
      </c>
    </row>
    <row r="67" spans="5:13">
      <c r="E67" s="50">
        <v>260.7</v>
      </c>
      <c r="G67" s="44">
        <v>260.70179999999999</v>
      </c>
      <c r="H67" s="30">
        <v>2</v>
      </c>
      <c r="I67">
        <f t="shared" ref="I67:I101" si="5">G67*H67</f>
        <v>521.40359999999998</v>
      </c>
      <c r="K67">
        <f t="shared" si="4"/>
        <v>521.40359999999998</v>
      </c>
      <c r="M67">
        <f t="shared" ref="M67:M101" si="6">E67*H67</f>
        <v>521.4</v>
      </c>
    </row>
    <row r="68" spans="5:13">
      <c r="E68" s="50">
        <v>268.79000000000002</v>
      </c>
      <c r="G68" s="44">
        <v>268.79039999999998</v>
      </c>
      <c r="H68" s="30">
        <v>5</v>
      </c>
      <c r="I68">
        <f t="shared" si="5"/>
        <v>1343.952</v>
      </c>
      <c r="K68">
        <f t="shared" si="4"/>
        <v>1343.952</v>
      </c>
      <c r="M68">
        <f t="shared" si="6"/>
        <v>1343.95</v>
      </c>
    </row>
    <row r="69" spans="5:13">
      <c r="E69" s="50">
        <v>1359.51</v>
      </c>
      <c r="G69" s="44">
        <v>1359.5070000000001</v>
      </c>
      <c r="H69" s="30">
        <v>1</v>
      </c>
      <c r="I69">
        <f t="shared" si="5"/>
        <v>1359.5070000000001</v>
      </c>
      <c r="K69">
        <f t="shared" si="4"/>
        <v>1359.5070000000001</v>
      </c>
      <c r="M69">
        <f t="shared" si="6"/>
        <v>1359.51</v>
      </c>
    </row>
    <row r="70" spans="5:13">
      <c r="E70" s="50">
        <v>108.89</v>
      </c>
      <c r="G70" s="44">
        <v>108.88500000000001</v>
      </c>
      <c r="H70" s="30">
        <v>8</v>
      </c>
      <c r="I70">
        <f t="shared" si="5"/>
        <v>871.08</v>
      </c>
      <c r="K70">
        <f t="shared" si="4"/>
        <v>871.08</v>
      </c>
      <c r="M70">
        <f t="shared" si="6"/>
        <v>871.12</v>
      </c>
    </row>
    <row r="71" spans="5:13">
      <c r="E71" s="50">
        <v>452.34</v>
      </c>
      <c r="G71" s="44">
        <v>452.33940000000001</v>
      </c>
      <c r="H71" s="30">
        <v>2</v>
      </c>
      <c r="I71">
        <f t="shared" si="5"/>
        <v>904.67880000000002</v>
      </c>
      <c r="K71">
        <f t="shared" si="4"/>
        <v>904.67880000000002</v>
      </c>
      <c r="M71">
        <f t="shared" si="6"/>
        <v>904.68</v>
      </c>
    </row>
    <row r="72" spans="5:13">
      <c r="E72" s="50">
        <v>98.93</v>
      </c>
      <c r="G72" s="44">
        <v>98.9298</v>
      </c>
      <c r="H72" s="30">
        <v>6</v>
      </c>
      <c r="I72">
        <f t="shared" si="5"/>
        <v>593.5788</v>
      </c>
      <c r="K72">
        <f t="shared" si="4"/>
        <v>593.5788</v>
      </c>
      <c r="M72">
        <f t="shared" si="6"/>
        <v>593.58000000000004</v>
      </c>
    </row>
    <row r="73" spans="5:13">
      <c r="E73" s="50">
        <v>259.45999999999998</v>
      </c>
      <c r="G73" s="44">
        <v>259.45740000000001</v>
      </c>
      <c r="H73" s="30">
        <v>22</v>
      </c>
      <c r="I73">
        <f t="shared" si="5"/>
        <v>5708.0627999999997</v>
      </c>
      <c r="K73">
        <f t="shared" si="4"/>
        <v>5708.0627999999997</v>
      </c>
      <c r="M73">
        <f t="shared" si="6"/>
        <v>5708.12</v>
      </c>
    </row>
    <row r="74" spans="5:13">
      <c r="E74" s="50">
        <v>4631.03</v>
      </c>
      <c r="G74" s="44">
        <v>4631.0346</v>
      </c>
      <c r="H74" s="30">
        <v>2</v>
      </c>
      <c r="I74">
        <f t="shared" si="5"/>
        <v>9262.0691999999999</v>
      </c>
      <c r="K74">
        <f t="shared" si="4"/>
        <v>9262.0691999999999</v>
      </c>
      <c r="M74">
        <f t="shared" si="6"/>
        <v>9262.06</v>
      </c>
    </row>
    <row r="75" spans="5:13">
      <c r="E75" s="50">
        <v>4122.7</v>
      </c>
      <c r="G75" s="44">
        <v>4122.6971999999996</v>
      </c>
      <c r="H75" s="30">
        <v>1</v>
      </c>
      <c r="I75">
        <f t="shared" si="5"/>
        <v>4122.6971999999996</v>
      </c>
      <c r="K75">
        <f t="shared" si="4"/>
        <v>4122.6971999999996</v>
      </c>
      <c r="M75">
        <f t="shared" si="6"/>
        <v>4122.7</v>
      </c>
    </row>
    <row r="76" spans="5:13">
      <c r="E76" s="50">
        <v>2409.16</v>
      </c>
      <c r="G76" s="44">
        <v>2409.1583999999998</v>
      </c>
      <c r="H76" s="30">
        <v>1</v>
      </c>
      <c r="I76">
        <f t="shared" si="5"/>
        <v>2409.1583999999998</v>
      </c>
      <c r="K76">
        <f t="shared" si="4"/>
        <v>2409.1583999999998</v>
      </c>
      <c r="M76">
        <f t="shared" si="6"/>
        <v>2409.16</v>
      </c>
    </row>
    <row r="77" spans="5:13">
      <c r="E77" s="50">
        <v>2506.2199999999998</v>
      </c>
      <c r="G77" s="44">
        <v>2506.2215999999999</v>
      </c>
      <c r="H77" s="30">
        <v>1</v>
      </c>
      <c r="I77">
        <f t="shared" si="5"/>
        <v>2506.2215999999999</v>
      </c>
      <c r="K77">
        <f t="shared" si="4"/>
        <v>2506.2215999999999</v>
      </c>
      <c r="M77">
        <f t="shared" si="6"/>
        <v>2506.2199999999998</v>
      </c>
    </row>
    <row r="78" spans="5:13">
      <c r="E78" s="50">
        <v>2506.2199999999998</v>
      </c>
      <c r="G78" s="44">
        <v>2506.2215999999999</v>
      </c>
      <c r="H78" s="30">
        <v>3</v>
      </c>
      <c r="I78">
        <f t="shared" si="5"/>
        <v>7518.6647999999996</v>
      </c>
      <c r="K78">
        <f t="shared" si="4"/>
        <v>7518.6647999999996</v>
      </c>
      <c r="M78">
        <f t="shared" si="6"/>
        <v>7518.66</v>
      </c>
    </row>
    <row r="79" spans="5:13">
      <c r="E79" s="50">
        <v>2506.2199999999998</v>
      </c>
      <c r="G79" s="44">
        <v>2506.2215999999999</v>
      </c>
      <c r="H79" s="30">
        <v>1</v>
      </c>
      <c r="I79">
        <f t="shared" si="5"/>
        <v>2506.2215999999999</v>
      </c>
      <c r="K79">
        <f t="shared" si="4"/>
        <v>2506.2215999999999</v>
      </c>
      <c r="M79">
        <f t="shared" si="6"/>
        <v>2506.2199999999998</v>
      </c>
    </row>
    <row r="80" spans="5:13">
      <c r="E80" s="50">
        <v>2300.9</v>
      </c>
      <c r="G80" s="44">
        <v>2300.8955999999998</v>
      </c>
      <c r="H80" s="30">
        <v>1</v>
      </c>
      <c r="I80">
        <f t="shared" si="5"/>
        <v>2300.8955999999998</v>
      </c>
      <c r="K80">
        <f t="shared" si="4"/>
        <v>2300.8955999999998</v>
      </c>
      <c r="M80">
        <f t="shared" si="6"/>
        <v>2300.9</v>
      </c>
    </row>
    <row r="81" spans="5:13">
      <c r="E81" s="50">
        <v>2300.9</v>
      </c>
      <c r="G81" s="44">
        <v>2300.8955999999998</v>
      </c>
      <c r="H81" s="30">
        <v>2</v>
      </c>
      <c r="I81">
        <f t="shared" si="5"/>
        <v>4601.7911999999997</v>
      </c>
      <c r="K81">
        <f t="shared" si="4"/>
        <v>4601.7911999999997</v>
      </c>
      <c r="M81">
        <f t="shared" si="6"/>
        <v>4601.8</v>
      </c>
    </row>
    <row r="82" spans="5:13">
      <c r="E82" s="50">
        <v>1562.34</v>
      </c>
      <c r="G82" s="44">
        <v>1562.3442</v>
      </c>
      <c r="H82" s="30">
        <v>1</v>
      </c>
      <c r="I82">
        <f t="shared" si="5"/>
        <v>1562.3442</v>
      </c>
      <c r="K82">
        <f t="shared" si="4"/>
        <v>1562.3442</v>
      </c>
      <c r="M82">
        <f t="shared" si="6"/>
        <v>1562.34</v>
      </c>
    </row>
    <row r="83" spans="5:13">
      <c r="E83" s="50">
        <v>1562.34</v>
      </c>
      <c r="G83" s="44">
        <v>1562.3442</v>
      </c>
      <c r="H83" s="30">
        <v>2</v>
      </c>
      <c r="I83">
        <f t="shared" si="5"/>
        <v>3124.6884</v>
      </c>
      <c r="K83">
        <f t="shared" si="4"/>
        <v>3124.6884</v>
      </c>
      <c r="M83">
        <f t="shared" si="6"/>
        <v>3124.68</v>
      </c>
    </row>
    <row r="84" spans="5:13">
      <c r="E84" s="50">
        <v>1562.34</v>
      </c>
      <c r="G84" s="44">
        <v>1562.3442</v>
      </c>
      <c r="H84" s="30">
        <v>2</v>
      </c>
      <c r="I84">
        <f t="shared" si="5"/>
        <v>3124.6884</v>
      </c>
      <c r="K84">
        <f t="shared" si="4"/>
        <v>3124.6884</v>
      </c>
      <c r="M84">
        <f t="shared" si="6"/>
        <v>3124.68</v>
      </c>
    </row>
    <row r="85" spans="5:13">
      <c r="E85" s="50">
        <v>1562.34</v>
      </c>
      <c r="G85" s="44">
        <v>1562.3442</v>
      </c>
      <c r="H85" s="30">
        <v>2</v>
      </c>
      <c r="I85">
        <f t="shared" si="5"/>
        <v>3124.6884</v>
      </c>
      <c r="K85">
        <f t="shared" si="4"/>
        <v>3124.6884</v>
      </c>
      <c r="M85">
        <f t="shared" si="6"/>
        <v>3124.68</v>
      </c>
    </row>
    <row r="86" spans="5:13">
      <c r="E86" s="50">
        <v>1562.34</v>
      </c>
      <c r="G86" s="44">
        <v>1562.3442</v>
      </c>
      <c r="H86" s="30">
        <v>2</v>
      </c>
      <c r="I86">
        <f t="shared" si="5"/>
        <v>3124.6884</v>
      </c>
      <c r="K86">
        <f t="shared" si="4"/>
        <v>3124.6884</v>
      </c>
      <c r="M86">
        <f t="shared" si="6"/>
        <v>3124.68</v>
      </c>
    </row>
    <row r="87" spans="5:13">
      <c r="E87" s="50">
        <v>2351.29</v>
      </c>
      <c r="G87" s="44">
        <v>2351.2937999999999</v>
      </c>
      <c r="H87" s="30">
        <v>3</v>
      </c>
      <c r="I87">
        <f t="shared" si="5"/>
        <v>7053.8814000000002</v>
      </c>
      <c r="K87">
        <f t="shared" si="4"/>
        <v>7053.8814000000002</v>
      </c>
      <c r="M87">
        <f t="shared" si="6"/>
        <v>7053.87</v>
      </c>
    </row>
    <row r="88" spans="5:13">
      <c r="E88" s="50">
        <v>2351.29</v>
      </c>
      <c r="G88" s="44">
        <v>2351.2937999999999</v>
      </c>
      <c r="H88" s="30">
        <v>1</v>
      </c>
      <c r="I88">
        <f t="shared" si="5"/>
        <v>2351.2937999999999</v>
      </c>
      <c r="K88">
        <f t="shared" si="4"/>
        <v>2351.2937999999999</v>
      </c>
      <c r="M88">
        <f t="shared" si="6"/>
        <v>2351.29</v>
      </c>
    </row>
    <row r="89" spans="5:13">
      <c r="E89" s="50">
        <v>2351.29</v>
      </c>
      <c r="G89" s="44">
        <v>2351.2937999999999</v>
      </c>
      <c r="H89" s="30">
        <v>3</v>
      </c>
      <c r="I89">
        <f t="shared" si="5"/>
        <v>7053.8814000000002</v>
      </c>
      <c r="K89">
        <f t="shared" si="4"/>
        <v>7053.8814000000002</v>
      </c>
      <c r="M89">
        <f t="shared" si="6"/>
        <v>7053.87</v>
      </c>
    </row>
    <row r="90" spans="5:13">
      <c r="E90" s="50">
        <v>2351.29</v>
      </c>
      <c r="G90" s="44">
        <v>2351.2937999999999</v>
      </c>
      <c r="H90" s="30">
        <v>2</v>
      </c>
      <c r="I90">
        <f t="shared" si="5"/>
        <v>4702.5875999999998</v>
      </c>
      <c r="K90">
        <f t="shared" si="4"/>
        <v>4702.5875999999998</v>
      </c>
      <c r="M90">
        <f t="shared" si="6"/>
        <v>4702.58</v>
      </c>
    </row>
    <row r="91" spans="5:13">
      <c r="E91" s="50">
        <v>2351.29</v>
      </c>
      <c r="G91" s="44">
        <v>2351.2937999999999</v>
      </c>
      <c r="H91" s="30">
        <v>2</v>
      </c>
      <c r="I91">
        <f t="shared" si="5"/>
        <v>4702.5875999999998</v>
      </c>
      <c r="K91">
        <f t="shared" si="4"/>
        <v>4702.5875999999998</v>
      </c>
      <c r="M91">
        <f t="shared" si="6"/>
        <v>4702.58</v>
      </c>
    </row>
    <row r="92" spans="5:13">
      <c r="E92" s="50">
        <v>2351.29</v>
      </c>
      <c r="G92" s="44">
        <v>2351.2937999999999</v>
      </c>
      <c r="H92" s="30">
        <v>4</v>
      </c>
      <c r="I92">
        <f t="shared" si="5"/>
        <v>9405.1751999999997</v>
      </c>
      <c r="K92">
        <f t="shared" si="4"/>
        <v>9405.1751999999997</v>
      </c>
      <c r="M92">
        <f t="shared" si="6"/>
        <v>9405.16</v>
      </c>
    </row>
    <row r="93" spans="5:13">
      <c r="E93" s="50">
        <v>3912.39</v>
      </c>
      <c r="G93" s="44">
        <v>3912.3935999999999</v>
      </c>
      <c r="H93" s="30">
        <v>1</v>
      </c>
      <c r="I93">
        <f t="shared" si="5"/>
        <v>3912.3935999999999</v>
      </c>
      <c r="K93">
        <f t="shared" si="4"/>
        <v>3912.3935999999999</v>
      </c>
      <c r="M93">
        <f t="shared" si="6"/>
        <v>3912.39</v>
      </c>
    </row>
    <row r="94" spans="5:13">
      <c r="E94" s="50">
        <v>11501.99</v>
      </c>
      <c r="G94" s="44">
        <v>11501.9892</v>
      </c>
      <c r="H94" s="30">
        <v>1</v>
      </c>
      <c r="I94">
        <f t="shared" si="5"/>
        <v>11501.9892</v>
      </c>
      <c r="K94">
        <f t="shared" si="4"/>
        <v>11501.9892</v>
      </c>
      <c r="M94">
        <f t="shared" si="6"/>
        <v>11501.99</v>
      </c>
    </row>
    <row r="95" spans="5:13">
      <c r="E95" s="50">
        <v>2005.35</v>
      </c>
      <c r="G95" s="44">
        <v>2005.3506</v>
      </c>
      <c r="H95" s="30">
        <v>1</v>
      </c>
      <c r="I95">
        <f t="shared" si="5"/>
        <v>2005.3506</v>
      </c>
      <c r="K95">
        <f t="shared" si="4"/>
        <v>2005.3506</v>
      </c>
      <c r="M95">
        <f t="shared" si="6"/>
        <v>2005.35</v>
      </c>
    </row>
    <row r="96" spans="5:13">
      <c r="E96" s="50">
        <v>2005.35</v>
      </c>
      <c r="G96" s="44">
        <v>2005.3506</v>
      </c>
      <c r="H96" s="30">
        <v>1</v>
      </c>
      <c r="I96">
        <f t="shared" si="5"/>
        <v>2005.3506</v>
      </c>
      <c r="K96">
        <f t="shared" si="4"/>
        <v>2005.3506</v>
      </c>
      <c r="M96">
        <f t="shared" si="6"/>
        <v>2005.35</v>
      </c>
    </row>
    <row r="97" spans="5:13">
      <c r="E97" s="50">
        <v>2050.77</v>
      </c>
      <c r="G97" s="44">
        <v>2050.7712000000001</v>
      </c>
      <c r="H97" s="30">
        <v>4</v>
      </c>
      <c r="I97">
        <f t="shared" si="5"/>
        <v>8203.0848000000005</v>
      </c>
      <c r="K97">
        <f t="shared" si="4"/>
        <v>8203.0848000000005</v>
      </c>
      <c r="M97">
        <f t="shared" si="6"/>
        <v>8203.08</v>
      </c>
    </row>
    <row r="98" spans="5:13">
      <c r="E98" s="50">
        <v>2050.77</v>
      </c>
      <c r="G98" s="44">
        <v>2050.7712000000001</v>
      </c>
      <c r="H98" s="30">
        <v>6</v>
      </c>
      <c r="I98">
        <f t="shared" si="5"/>
        <v>12304.627200000001</v>
      </c>
      <c r="K98">
        <f t="shared" si="4"/>
        <v>12304.627200000001</v>
      </c>
      <c r="M98">
        <f t="shared" si="6"/>
        <v>12304.62</v>
      </c>
    </row>
    <row r="99" spans="5:13">
      <c r="E99" s="50">
        <v>1305.3699999999999</v>
      </c>
      <c r="G99" s="44">
        <v>1305.3756000000001</v>
      </c>
      <c r="H99" s="30">
        <v>1</v>
      </c>
      <c r="I99">
        <f t="shared" si="5"/>
        <v>1305.3756000000001</v>
      </c>
      <c r="K99">
        <f t="shared" si="4"/>
        <v>1305.3756000000001</v>
      </c>
      <c r="M99">
        <f t="shared" si="6"/>
        <v>1305.3699999999999</v>
      </c>
    </row>
    <row r="100" spans="5:13">
      <c r="E100" s="50">
        <v>1305.3699999999999</v>
      </c>
      <c r="G100" s="44">
        <v>1305.3756000000001</v>
      </c>
      <c r="H100" s="30">
        <v>1</v>
      </c>
      <c r="I100">
        <f t="shared" si="5"/>
        <v>1305.3756000000001</v>
      </c>
      <c r="K100">
        <f t="shared" si="4"/>
        <v>1305.3756000000001</v>
      </c>
      <c r="M100">
        <f t="shared" si="6"/>
        <v>1305.3699999999999</v>
      </c>
    </row>
    <row r="101" spans="5:13">
      <c r="E101" s="50">
        <v>1305.3699999999999</v>
      </c>
      <c r="G101" s="44">
        <v>1305.3756000000001</v>
      </c>
      <c r="H101" s="30">
        <v>4</v>
      </c>
      <c r="I101">
        <f t="shared" si="5"/>
        <v>5221.5024000000003</v>
      </c>
      <c r="K101">
        <f t="shared" si="4"/>
        <v>5221.5024000000003</v>
      </c>
      <c r="M101">
        <f t="shared" si="6"/>
        <v>5221.4799999999996</v>
      </c>
    </row>
    <row r="102" spans="5:13">
      <c r="E102" s="51">
        <f>SUM(E2:E101)</f>
        <v>160709.9</v>
      </c>
      <c r="G102" s="49">
        <f>SUM(G2:G101)</f>
        <v>160709.90489999999</v>
      </c>
      <c r="H102" s="29"/>
      <c r="I102" s="30">
        <f>SUM(I2:I101)</f>
        <v>372520.47509999998</v>
      </c>
      <c r="K102">
        <f>SUM(K2:K101)</f>
        <v>372520.47509999998</v>
      </c>
      <c r="M102">
        <f>SUM(M2:M101)</f>
        <v>372521.17</v>
      </c>
    </row>
    <row r="103" spans="5:13">
      <c r="H103" s="29"/>
      <c r="I103" s="30"/>
    </row>
    <row r="104" spans="5:13">
      <c r="H104" s="29"/>
      <c r="I104" s="30"/>
    </row>
    <row r="105" spans="5:13">
      <c r="H105" s="29"/>
      <c r="I105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Лист1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Расчёт НМЦК</dc:title>
  <dc:creator>Контрактная служба ВОГУ</dc:creator>
  <cp:keywords>НМЦК</cp:keywords>
  <cp:lastModifiedBy>Лебедева Татьяна Александровна</cp:lastModifiedBy>
  <cp:lastPrinted>2026-06-03T06:22:02Z</cp:lastPrinted>
  <dcterms:created xsi:type="dcterms:W3CDTF">2014-01-28T13:50:42Z</dcterms:created>
  <dcterms:modified xsi:type="dcterms:W3CDTF">2026-06-03T07:33:54Z</dcterms:modified>
</cp:coreProperties>
</file>