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19" i="1" l="1"/>
  <c r="J19" i="1"/>
  <c r="I19" i="1"/>
  <c r="M19" i="1" s="1"/>
  <c r="K18" i="1"/>
  <c r="J18" i="1"/>
  <c r="I18" i="1"/>
  <c r="M18" i="1" s="1"/>
  <c r="K17" i="1"/>
  <c r="J17" i="1"/>
  <c r="I17" i="1"/>
  <c r="M17" i="1" s="1"/>
  <c r="K16" i="1"/>
  <c r="J16" i="1"/>
  <c r="I16" i="1"/>
  <c r="M16" i="1" s="1"/>
  <c r="L16" i="1" l="1"/>
  <c r="L19" i="1"/>
  <c r="L17" i="1"/>
  <c r="L18" i="1"/>
  <c r="K15" i="1"/>
  <c r="J15" i="1"/>
  <c r="I15" i="1"/>
  <c r="M15" i="1" s="1"/>
  <c r="L15" i="1" l="1"/>
  <c r="K14" i="1"/>
  <c r="J14" i="1"/>
  <c r="I14" i="1"/>
  <c r="M14" i="1" s="1"/>
  <c r="M20" i="1" s="1"/>
  <c r="L14" i="1" l="1"/>
</calcChain>
</file>

<file path=xl/sharedStrings.xml><?xml version="1.0" encoding="utf-8"?>
<sst xmlns="http://schemas.openxmlformats.org/spreadsheetml/2006/main" count="44" uniqueCount="40">
  <si>
    <t>Расчет НМЦК</t>
  </si>
  <si>
    <t>Расчет начальной (максимальной) цены контракта: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</si>
  <si>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</si>
  <si>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</si>
  <si>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</si>
  <si>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</si>
  <si>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</si>
  <si>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</si>
  <si>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</si>
  <si>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</si>
  <si>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</si>
  <si>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</si>
  <si>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</si>
  <si>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</si>
  <si>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</si>
  <si>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шт</t>
  </si>
  <si>
    <r>
      <t xml:space="preserve">Дата подготовки обоснования НМЦК:  </t>
    </r>
    <r>
      <rPr>
        <b/>
        <sz val="12"/>
        <color theme="1"/>
        <rFont val="Times New Roman"/>
        <family val="1"/>
        <charset val="204"/>
      </rPr>
      <t>20.07.2026</t>
    </r>
  </si>
  <si>
    <t>Ед. изм.</t>
  </si>
  <si>
    <t xml:space="preserve">Клей для плитки Церезит СМ-11 </t>
  </si>
  <si>
    <t>Щетка металлическая</t>
  </si>
  <si>
    <t xml:space="preserve">Уайт-спирит </t>
  </si>
  <si>
    <t xml:space="preserve">Грунт-эмаль  по ржавчине 3 в 1 </t>
  </si>
  <si>
    <t>20.30.12.120 - Краски на основе сложных полиэфиров, акриловых или виниловых полимеров в неводной среде</t>
  </si>
  <si>
    <t>23.64.10.110 - Смеси строительные</t>
  </si>
  <si>
    <t>19.20.23.110 - Уайт-спирит</t>
  </si>
  <si>
    <t>32.91.19.110 - Щетки технические</t>
  </si>
  <si>
    <t>Источник информации № 1</t>
  </si>
  <si>
    <t>Источник информации № 2</t>
  </si>
  <si>
    <t>Источник информации № 3</t>
  </si>
  <si>
    <t>Источник информации № 4</t>
  </si>
  <si>
    <t>Источник информации № 5</t>
  </si>
  <si>
    <t>кг</t>
  </si>
  <si>
    <t>Смесь сухая строительная</t>
  </si>
  <si>
    <t xml:space="preserve">Плитка тротуарная  </t>
  </si>
  <si>
    <t>23.64.10.110-00000001 - Смесь сухая строительная</t>
  </si>
  <si>
    <t>23.61.11.120 - Плиты из цемента, бетона или искусственного камня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</si>
  <si>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 </t>
  </si>
  <si>
    <t>Согласно расчету начальная (максимальная) цена контракта составляет 5 220,83 руб. (Пять тысяч двести двадцать руб. 83 коп.)</t>
  </si>
  <si>
    <t>поставка товаров для ремонта</t>
  </si>
  <si>
    <t>Метод сопоставимых рыночных цен (анализа рынка) на основании ст. 22 Федерального закона № 44-ФЗ от 05.04.2013 на основании исследования рынка, проведенные по инициативе заказчика на основании коммерческих предложений потенциальных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</si>
</sst>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165" fontId="6" fillId="2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3" fontId="8" fillId="0" borderId="0" xfId="0" applyNumberFormat="1" applyFont="1"/>
    <xf numFmtId="0" fontId="2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164" fontId="6" fillId="0" borderId="7" xfId="0" applyNumberFormat="1" applyFont="1" applyBorder="1" applyAlignment="1">
      <alignment vertical="center" wrapText="1"/>
    </xf>
    <xf numFmtId="0" fontId="8" fillId="0" borderId="0" xfId="0" applyFont="1" applyAlignment="1">
      <alignment horizontal="left"/>
    </xf>
    <xf numFmtId="165" fontId="8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8" fillId="0" borderId="0" xfId="0" applyFont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topLeftCell="A7" zoomScale="115" zoomScaleNormal="115" workbookViewId="0">
      <selection activeCell="O6" sqref="O6"/>
    </sheetView>
  </sheetViews>
  <sheetFormatPr defaultRowHeight="15" x14ac:dyDescent="0.25"/>
  <cols>
    <col min="1" max="1" width="19.42578125" style="6" customWidth="1"/>
    <col min="2" max="2" width="7.7109375" style="6" customWidth="1"/>
    <col min="3" max="3" width="7.140625" style="6" customWidth="1"/>
    <col min="4" max="7" width="13.85546875" style="6" bestFit="1" customWidth="1"/>
    <col min="8" max="8" width="13.85546875" style="6" customWidth="1"/>
    <col min="9" max="9" width="11.5703125" style="6" customWidth="1"/>
    <col min="10" max="10" width="9.7109375" style="6" customWidth="1"/>
    <col min="11" max="11" width="9.42578125" style="6" customWidth="1"/>
    <col min="12" max="12" width="11" style="6" customWidth="1"/>
    <col min="13" max="13" width="13" style="6" customWidth="1"/>
    <col min="14" max="14" width="15.7109375" style="6" bestFit="1" customWidth="1"/>
    <col min="15" max="16" width="17.5703125" style="6" customWidth="1"/>
    <col min="17" max="17" width="16.42578125" style="6" customWidth="1"/>
    <col min="18" max="16384" width="9.140625" style="6"/>
  </cols>
  <sheetData>
    <row r="1" spans="1:14" ht="25.35" customHeight="1" x14ac:dyDescent="0.25">
      <c r="J1" s="26"/>
      <c r="K1" s="26"/>
      <c r="L1" s="26"/>
      <c r="M1" s="26"/>
    </row>
    <row r="2" spans="1:14" ht="35.25" customHeight="1" x14ac:dyDescent="0.25">
      <c r="A2" s="30" t="s">
        <v>14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35.25" customHeight="1" x14ac:dyDescent="0.25">
      <c r="A4" s="31" t="s">
        <v>11</v>
      </c>
      <c r="B4" s="32"/>
      <c r="C4" s="32"/>
      <c r="D4" s="33" t="s">
        <v>38</v>
      </c>
      <c r="E4" s="34"/>
      <c r="F4" s="34"/>
      <c r="G4" s="34"/>
      <c r="H4" s="34"/>
      <c r="I4" s="34"/>
      <c r="J4" s="34"/>
      <c r="K4" s="34"/>
      <c r="L4" s="34"/>
      <c r="M4" s="35"/>
    </row>
    <row r="5" spans="1:14" ht="32.25" customHeight="1" x14ac:dyDescent="0.25">
      <c r="A5" s="31" t="s">
        <v>12</v>
      </c>
      <c r="B5" s="32"/>
      <c r="C5" s="32"/>
      <c r="D5" s="36" t="s">
        <v>10</v>
      </c>
      <c r="E5" s="36"/>
      <c r="F5" s="36"/>
      <c r="G5" s="36"/>
      <c r="H5" s="36"/>
      <c r="I5" s="36"/>
      <c r="J5" s="36"/>
      <c r="K5" s="36"/>
      <c r="L5" s="36"/>
      <c r="M5" s="36"/>
    </row>
    <row r="6" spans="1:14" ht="53.25" customHeight="1" x14ac:dyDescent="0.25">
      <c r="A6" s="31" t="s">
        <v>13</v>
      </c>
      <c r="B6" s="32"/>
      <c r="C6" s="32"/>
      <c r="D6" s="37" t="s">
        <v>39</v>
      </c>
      <c r="E6" s="36"/>
      <c r="F6" s="36"/>
      <c r="G6" s="36"/>
      <c r="H6" s="36"/>
      <c r="I6" s="36"/>
      <c r="J6" s="36"/>
      <c r="K6" s="36"/>
      <c r="L6" s="36"/>
      <c r="M6" s="36"/>
    </row>
    <row r="7" spans="1:14" ht="34.5" customHeight="1" x14ac:dyDescent="0.25">
      <c r="A7" s="32" t="s">
        <v>0</v>
      </c>
      <c r="B7" s="32"/>
      <c r="C7" s="32"/>
      <c r="D7" s="33" t="s">
        <v>37</v>
      </c>
      <c r="E7" s="34"/>
      <c r="F7" s="34"/>
      <c r="G7" s="34"/>
      <c r="H7" s="34"/>
      <c r="I7" s="34"/>
      <c r="J7" s="34"/>
      <c r="K7" s="34"/>
      <c r="L7" s="34"/>
      <c r="M7" s="35"/>
    </row>
    <row r="8" spans="1:14" ht="19.5" customHeight="1" x14ac:dyDescent="0.25">
      <c r="A8" s="27" t="s">
        <v>16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9"/>
    </row>
    <row r="10" spans="1:14" ht="15.75" x14ac:dyDescent="0.25">
      <c r="A10" s="23" t="s">
        <v>1</v>
      </c>
      <c r="B10" s="23"/>
      <c r="C10" s="23"/>
      <c r="D10" s="23"/>
      <c r="E10" s="23"/>
      <c r="F10" s="8"/>
      <c r="G10" s="8"/>
    </row>
    <row r="12" spans="1:14" ht="61.5" customHeight="1" x14ac:dyDescent="0.25">
      <c r="A12" s="21" t="s">
        <v>7</v>
      </c>
      <c r="B12" s="21" t="s">
        <v>17</v>
      </c>
      <c r="C12" s="21" t="s">
        <v>2</v>
      </c>
      <c r="D12" s="38" t="s">
        <v>6</v>
      </c>
      <c r="E12" s="38"/>
      <c r="F12" s="38"/>
      <c r="G12" s="38"/>
      <c r="H12" s="38"/>
      <c r="I12" s="21" t="s">
        <v>3</v>
      </c>
      <c r="J12" s="21" t="s">
        <v>4</v>
      </c>
      <c r="K12" s="21" t="s">
        <v>9</v>
      </c>
      <c r="L12" s="21" t="s">
        <v>8</v>
      </c>
      <c r="M12" s="21" t="s">
        <v>5</v>
      </c>
    </row>
    <row r="13" spans="1:14" ht="38.25" customHeight="1" x14ac:dyDescent="0.25">
      <c r="A13" s="22"/>
      <c r="B13" s="22"/>
      <c r="C13" s="22"/>
      <c r="D13" s="11" t="s">
        <v>26</v>
      </c>
      <c r="E13" s="12" t="s">
        <v>27</v>
      </c>
      <c r="F13" s="12" t="s">
        <v>28</v>
      </c>
      <c r="G13" s="12" t="s">
        <v>29</v>
      </c>
      <c r="H13" s="12" t="s">
        <v>30</v>
      </c>
      <c r="I13" s="22"/>
      <c r="J13" s="22"/>
      <c r="K13" s="22"/>
      <c r="L13" s="22"/>
      <c r="M13" s="22"/>
    </row>
    <row r="14" spans="1:14" ht="25.5" x14ac:dyDescent="0.25">
      <c r="A14" s="2" t="s">
        <v>21</v>
      </c>
      <c r="B14" s="2" t="s">
        <v>31</v>
      </c>
      <c r="C14" s="2">
        <v>7.6</v>
      </c>
      <c r="D14" s="13">
        <v>526.32000000000005</v>
      </c>
      <c r="E14" s="14"/>
      <c r="F14" s="15"/>
      <c r="G14" s="15"/>
      <c r="H14" s="15">
        <v>550.53</v>
      </c>
      <c r="I14" s="3">
        <f t="shared" ref="I14:I19" si="0">SMALL(D14:H14,1)</f>
        <v>526.32000000000005</v>
      </c>
      <c r="J14" s="4">
        <f t="shared" ref="J14:J19" si="1">ROUND(AVERAGE(D14:H14),2)</f>
        <v>538.42999999999995</v>
      </c>
      <c r="K14" s="4">
        <f t="shared" ref="K14:K19" si="2">STDEV(D14:H14)</f>
        <v>17.119055172526263</v>
      </c>
      <c r="L14" s="5">
        <f t="shared" ref="L14" si="3">K14/J14*100</f>
        <v>3.1794393277726472</v>
      </c>
      <c r="M14" s="7">
        <f t="shared" ref="M14:M19" si="4">I14*C14</f>
        <v>4000.0320000000002</v>
      </c>
      <c r="N14" s="6" t="s">
        <v>22</v>
      </c>
    </row>
    <row r="15" spans="1:14" x14ac:dyDescent="0.25">
      <c r="A15" s="2" t="s">
        <v>20</v>
      </c>
      <c r="B15" s="2" t="s">
        <v>15</v>
      </c>
      <c r="C15" s="2">
        <v>2</v>
      </c>
      <c r="D15" s="16">
        <v>115</v>
      </c>
      <c r="E15" s="17">
        <v>166</v>
      </c>
      <c r="F15" s="18">
        <v>113.4</v>
      </c>
      <c r="G15" s="18"/>
      <c r="H15" s="18"/>
      <c r="I15" s="3">
        <f t="shared" si="0"/>
        <v>113.4</v>
      </c>
      <c r="J15" s="4">
        <f t="shared" si="1"/>
        <v>131.47</v>
      </c>
      <c r="K15" s="4">
        <f t="shared" si="2"/>
        <v>29.917441958384966</v>
      </c>
      <c r="L15" s="5">
        <f t="shared" ref="L15" si="5">K15/J15*100</f>
        <v>22.756097937464794</v>
      </c>
      <c r="M15" s="7">
        <f t="shared" si="4"/>
        <v>226.8</v>
      </c>
      <c r="N15" s="6" t="s">
        <v>24</v>
      </c>
    </row>
    <row r="16" spans="1:14" ht="25.5" x14ac:dyDescent="0.25">
      <c r="A16" s="2" t="s">
        <v>18</v>
      </c>
      <c r="B16" s="2" t="s">
        <v>31</v>
      </c>
      <c r="C16" s="2">
        <v>5</v>
      </c>
      <c r="D16" s="13">
        <v>57</v>
      </c>
      <c r="E16" s="14">
        <v>58.6</v>
      </c>
      <c r="F16" s="15">
        <v>56.8</v>
      </c>
      <c r="G16" s="15"/>
      <c r="H16" s="15">
        <v>64.2</v>
      </c>
      <c r="I16" s="3">
        <f t="shared" si="0"/>
        <v>56.8</v>
      </c>
      <c r="J16" s="4">
        <f t="shared" si="1"/>
        <v>59.15</v>
      </c>
      <c r="K16" s="4">
        <f t="shared" si="2"/>
        <v>3.461695153148721</v>
      </c>
      <c r="L16" s="5">
        <f t="shared" ref="L16:L19" si="6">K16/J16*100</f>
        <v>5.8524009351626729</v>
      </c>
      <c r="M16" s="7">
        <f t="shared" si="4"/>
        <v>284</v>
      </c>
      <c r="N16" s="6" t="s">
        <v>23</v>
      </c>
    </row>
    <row r="17" spans="1:17" ht="25.5" x14ac:dyDescent="0.25">
      <c r="A17" s="2" t="s">
        <v>32</v>
      </c>
      <c r="B17" s="2" t="s">
        <v>31</v>
      </c>
      <c r="C17" s="2">
        <v>10</v>
      </c>
      <c r="D17" s="16">
        <v>18</v>
      </c>
      <c r="E17" s="17"/>
      <c r="F17" s="18"/>
      <c r="G17" s="18">
        <v>22</v>
      </c>
      <c r="H17" s="18"/>
      <c r="I17" s="3">
        <f t="shared" si="0"/>
        <v>18</v>
      </c>
      <c r="J17" s="4">
        <f t="shared" si="1"/>
        <v>20</v>
      </c>
      <c r="K17" s="4">
        <f t="shared" si="2"/>
        <v>2.8284271247461903</v>
      </c>
      <c r="L17" s="5">
        <f t="shared" si="6"/>
        <v>14.142135623730951</v>
      </c>
      <c r="M17" s="7">
        <f t="shared" si="4"/>
        <v>180</v>
      </c>
      <c r="N17" s="6" t="s">
        <v>34</v>
      </c>
    </row>
    <row r="18" spans="1:17" x14ac:dyDescent="0.25">
      <c r="A18" s="9" t="s">
        <v>19</v>
      </c>
      <c r="B18" s="2" t="s">
        <v>15</v>
      </c>
      <c r="C18" s="2">
        <v>1</v>
      </c>
      <c r="D18" s="16">
        <v>150</v>
      </c>
      <c r="E18" s="17">
        <v>90</v>
      </c>
      <c r="F18" s="18">
        <v>154.30000000000001</v>
      </c>
      <c r="G18" s="18">
        <v>93.5</v>
      </c>
      <c r="H18" s="18">
        <v>157</v>
      </c>
      <c r="I18" s="3">
        <f t="shared" si="0"/>
        <v>90</v>
      </c>
      <c r="J18" s="4">
        <f t="shared" si="1"/>
        <v>128.96</v>
      </c>
      <c r="K18" s="4">
        <f t="shared" si="2"/>
        <v>34.082004049058</v>
      </c>
      <c r="L18" s="5">
        <f t="shared" si="6"/>
        <v>26.428353015708744</v>
      </c>
      <c r="M18" s="7">
        <f t="shared" si="4"/>
        <v>90</v>
      </c>
      <c r="N18" s="6" t="s">
        <v>25</v>
      </c>
    </row>
    <row r="19" spans="1:17" x14ac:dyDescent="0.25">
      <c r="A19" s="9" t="s">
        <v>33</v>
      </c>
      <c r="B19" s="2" t="s">
        <v>15</v>
      </c>
      <c r="C19" s="2">
        <v>5</v>
      </c>
      <c r="D19" s="16">
        <v>93</v>
      </c>
      <c r="E19" s="17">
        <v>88</v>
      </c>
      <c r="F19" s="18"/>
      <c r="G19" s="18">
        <v>91.52</v>
      </c>
      <c r="H19" s="18">
        <v>146</v>
      </c>
      <c r="I19" s="3">
        <f t="shared" si="0"/>
        <v>88</v>
      </c>
      <c r="J19" s="4">
        <f t="shared" si="1"/>
        <v>104.63</v>
      </c>
      <c r="K19" s="4">
        <f t="shared" si="2"/>
        <v>27.659614362218942</v>
      </c>
      <c r="L19" s="5">
        <f t="shared" si="6"/>
        <v>26.435644043026802</v>
      </c>
      <c r="M19" s="7">
        <f t="shared" si="4"/>
        <v>440</v>
      </c>
      <c r="N19" s="6" t="s">
        <v>35</v>
      </c>
    </row>
    <row r="20" spans="1:17" ht="28.35" customHeight="1" x14ac:dyDescent="0.25">
      <c r="A20" s="24" t="s">
        <v>36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0">
        <f>SUM(M14:M19)</f>
        <v>5220.8320000000003</v>
      </c>
      <c r="N20" s="10"/>
      <c r="O20" s="10"/>
      <c r="P20" s="10"/>
      <c r="Q20" s="10"/>
    </row>
    <row r="21" spans="1:17" ht="22.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O21" s="10"/>
      <c r="P21" s="10"/>
      <c r="Q21" s="10"/>
    </row>
    <row r="22" spans="1:17" ht="24.75" customHeight="1" x14ac:dyDescent="0.25">
      <c r="O22" s="10"/>
      <c r="P22" s="10"/>
      <c r="Q22" s="10"/>
    </row>
    <row r="25" spans="1:17" x14ac:dyDescent="0.25">
      <c r="O25" s="10"/>
      <c r="P25" s="10"/>
      <c r="Q25" s="10"/>
    </row>
  </sheetData>
  <mergeCells count="22">
    <mergeCell ref="A20:L20"/>
    <mergeCell ref="J1:M1"/>
    <mergeCell ref="A8:M8"/>
    <mergeCell ref="A2:M2"/>
    <mergeCell ref="M12:M13"/>
    <mergeCell ref="K12:K13"/>
    <mergeCell ref="A4:C4"/>
    <mergeCell ref="D4:M4"/>
    <mergeCell ref="A5:C5"/>
    <mergeCell ref="D5:M5"/>
    <mergeCell ref="A6:C6"/>
    <mergeCell ref="D6:M6"/>
    <mergeCell ref="A7:C7"/>
    <mergeCell ref="D12:H12"/>
    <mergeCell ref="I12:I13"/>
    <mergeCell ref="D7:M7"/>
    <mergeCell ref="L12:L13"/>
    <mergeCell ref="A10:E10"/>
    <mergeCell ref="C12:C13"/>
    <mergeCell ref="A12:A13"/>
    <mergeCell ref="B12:B13"/>
    <mergeCell ref="J12:J13"/>
  </mergeCells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2026-08-19T06:58:09Z</cp:lastPrinted>
  <dcterms:created xsi:type="dcterms:W3CDTF">2022-01-19T11:20:17Z</dcterms:created>
  <dcterms:modified xsi:type="dcterms:W3CDTF">2026-08-19T07:05:52Z</dcterms:modified>
</cp:coreProperties>
</file>