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2" i="1"/>
  <c r="J52"/>
  <c r="K52"/>
  <c r="L52" s="1"/>
  <c r="J49"/>
  <c r="J50"/>
  <c r="J51"/>
  <c r="J53"/>
  <c r="P12"/>
  <c r="P41"/>
  <c r="P49"/>
  <c r="P50"/>
  <c r="P51"/>
  <c r="P53"/>
  <c r="J35"/>
  <c r="K35"/>
  <c r="J36"/>
  <c r="K36"/>
  <c r="K51"/>
  <c r="K50"/>
  <c r="K49"/>
  <c r="K53"/>
  <c r="K46"/>
  <c r="J46"/>
  <c r="K47"/>
  <c r="J47"/>
  <c r="K40"/>
  <c r="J40"/>
  <c r="K39"/>
  <c r="J39"/>
  <c r="K37"/>
  <c r="J37"/>
  <c r="K34"/>
  <c r="J34"/>
  <c r="P34" s="1"/>
  <c r="K33"/>
  <c r="J33"/>
  <c r="K32"/>
  <c r="J32"/>
  <c r="K31"/>
  <c r="J31"/>
  <c r="K30"/>
  <c r="J30"/>
  <c r="K29"/>
  <c r="J29"/>
  <c r="K28"/>
  <c r="J28"/>
  <c r="K27"/>
  <c r="J27"/>
  <c r="P27" s="1"/>
  <c r="K26"/>
  <c r="J26"/>
  <c r="P26" s="1"/>
  <c r="K25"/>
  <c r="J25"/>
  <c r="P25" s="1"/>
  <c r="K24"/>
  <c r="J24"/>
  <c r="K23"/>
  <c r="J23"/>
  <c r="K22"/>
  <c r="J22"/>
  <c r="P22" s="1"/>
  <c r="K21"/>
  <c r="J21"/>
  <c r="P21" s="1"/>
  <c r="K20"/>
  <c r="J20"/>
  <c r="P20" s="1"/>
  <c r="K19"/>
  <c r="J19"/>
  <c r="P19" s="1"/>
  <c r="K18"/>
  <c r="J18"/>
  <c r="P18" s="1"/>
  <c r="K17"/>
  <c r="J17"/>
  <c r="P17" s="1"/>
  <c r="K16"/>
  <c r="J16"/>
  <c r="P16" s="1"/>
  <c r="K15"/>
  <c r="J15"/>
  <c r="K14"/>
  <c r="J14"/>
  <c r="K13"/>
  <c r="J13"/>
  <c r="P13" s="1"/>
  <c r="K12"/>
  <c r="J12"/>
  <c r="K48"/>
  <c r="J48"/>
  <c r="K45"/>
  <c r="J45"/>
  <c r="K44"/>
  <c r="J44"/>
  <c r="K43"/>
  <c r="J43"/>
  <c r="K42"/>
  <c r="J42"/>
  <c r="K41"/>
  <c r="J41"/>
  <c r="K38"/>
  <c r="J38"/>
  <c r="P44" l="1"/>
  <c r="P43"/>
  <c r="P42"/>
  <c r="P38"/>
  <c r="L22"/>
  <c r="L26"/>
  <c r="L34"/>
  <c r="L47"/>
  <c r="P14"/>
  <c r="P40"/>
  <c r="P32"/>
  <c r="P24"/>
  <c r="P46"/>
  <c r="P47"/>
  <c r="P39"/>
  <c r="P15"/>
  <c r="P45"/>
  <c r="L51"/>
  <c r="L49"/>
  <c r="L50"/>
  <c r="P28"/>
  <c r="P37"/>
  <c r="P36"/>
  <c r="L36"/>
  <c r="L46"/>
  <c r="P30"/>
  <c r="P29"/>
  <c r="P35"/>
  <c r="L35"/>
  <c r="L21"/>
  <c r="L40"/>
  <c r="L39"/>
  <c r="L15"/>
  <c r="L19"/>
  <c r="L31"/>
  <c r="L53"/>
  <c r="L23"/>
  <c r="L18"/>
  <c r="L16"/>
  <c r="L12"/>
  <c r="L30"/>
  <c r="L38"/>
  <c r="L44"/>
  <c r="L41"/>
  <c r="L42"/>
  <c r="L45"/>
  <c r="L27"/>
  <c r="L37"/>
  <c r="L29"/>
  <c r="L24"/>
  <c r="L32"/>
  <c r="L48"/>
  <c r="L14"/>
  <c r="L17"/>
  <c r="L20"/>
  <c r="L43"/>
  <c r="L13"/>
  <c r="L25"/>
  <c r="L28"/>
  <c r="L33"/>
  <c r="P33"/>
  <c r="P23"/>
  <c r="P31"/>
  <c r="P48"/>
  <c r="P54" l="1"/>
  <c r="G55" s="1"/>
</calcChain>
</file>

<file path=xl/sharedStrings.xml><?xml version="1.0" encoding="utf-8"?>
<sst xmlns="http://schemas.openxmlformats.org/spreadsheetml/2006/main" count="156" uniqueCount="72">
  <si>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</si>
  <si>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</si>
  <si>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</si>
  <si>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</si>
  <si>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</si>
  <si>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</si>
  <si>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</si>
  <si>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</si>
  <si>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</si>
  <si>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</si>
  <si>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 xml:space="preserve">Среднее квадратичное отклонение </t>
  </si>
  <si>
    <t>Коэффициент вариации (%)</t>
  </si>
  <si>
    <t>НДС, %</t>
  </si>
  <si>
    <t>Начальная цена единицы МИ, 
с НДС   (руб.)</t>
  </si>
  <si>
    <t>НМЦК</t>
  </si>
  <si>
    <t>Цена (руб.)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</si>
  <si>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</si>
  <si>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</si>
  <si>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</si>
  <si>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</si>
  <si>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</si>
  <si>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</si>
  <si>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</si>
  <si>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</si>
  <si>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</si>
  <si>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рублей</t>
  </si>
  <si>
    <t xml:space="preserve">На основании проведенных расчетов НМЦК составляет: </t>
  </si>
  <si>
    <t>упаковка</t>
  </si>
  <si>
    <t>32.50.50.190</t>
  </si>
  <si>
    <t>Материал-паста безмышьяковистая для девитализации пульпы зуба Девит А</t>
  </si>
  <si>
    <t xml:space="preserve">Щетка зуботехническая 4-рядная для шлифовального мотора СОНИС (3.048-4) </t>
  </si>
  <si>
    <t>Фильцы войлочные СОНИС (3.051-3)</t>
  </si>
  <si>
    <t>Стоматологический изоляционный лак Изо-Сол</t>
  </si>
  <si>
    <t>Гипс 4 класса Денест-Рок</t>
  </si>
  <si>
    <t>Воск базисный мягкий Беловакс</t>
  </si>
  <si>
    <t>Материал-паста безмышьяковистая для девитализации пульпы зуба Девит П</t>
  </si>
  <si>
    <t xml:space="preserve">Материал-паста безмышьяковистая для девитализации пульпы зуба Девит С </t>
  </si>
  <si>
    <t xml:space="preserve">Комплект пломбировочного композитного микрогибридного материала светового отверждения ДентЛайт </t>
  </si>
  <si>
    <t>Материал стоматологический пломбировочный двухкомпонентный рентгеноконтрастный на основе эпоксидной смолы Виэдент</t>
  </si>
  <si>
    <t>Комплект жидкостей для обработки корневых каналов зубов ЭндоЖи № 2</t>
  </si>
  <si>
    <t xml:space="preserve">Паста гидроксида кальция стоматологическая пломбировочная Метапаста </t>
  </si>
  <si>
    <t xml:space="preserve">Гемостатическая жидкость для быстрой остановки капиллярных кровотечений Гемостаб на основе сульфата железа (FeSO₄) </t>
  </si>
  <si>
    <t>Жидкость для распломбирования корневых каналов зубов 
Фенопласт</t>
  </si>
  <si>
    <t>Жидкость для антисептической обработки корневых каналов зубов 
2% раствор хлоргексидина</t>
  </si>
  <si>
    <t xml:space="preserve">Материал стоматологический антисептический для пломбирования устьев корневых каналов витальных зубов 
Пульподент </t>
  </si>
  <si>
    <t>Материал стоматологический пломбировочный композитный самотвердеющий с возможностью светового отверждения Cention N</t>
  </si>
  <si>
    <t xml:space="preserve">Артикуляционная бумага Bausch </t>
  </si>
  <si>
    <t>Стоматологические одноразовые аппликаторы (микробраши) S</t>
  </si>
  <si>
    <t>Стоматологические одноразовые аппликаторы (микробраши) M</t>
  </si>
  <si>
    <t>Стоматологические одноразовые аппликаторы (микробраши) L</t>
  </si>
  <si>
    <t>Диск полировочный Kagayaki 125</t>
  </si>
  <si>
    <t>Чашка полировочная Kagayaki 125</t>
  </si>
  <si>
    <t xml:space="preserve">Конус полировочный Kagayaki 125 </t>
  </si>
  <si>
    <t xml:space="preserve">Щетка полировочная нейлоновая средняя Kagayaki </t>
  </si>
  <si>
    <t>Зубная нить</t>
  </si>
  <si>
    <t>штука</t>
  </si>
  <si>
    <t xml:space="preserve">Раствор гипохлорита натрия для антисептической обработки корневых каналов Гипохлоран-3 </t>
  </si>
  <si>
    <t xml:space="preserve">Набор матриц и приспособлений стоматологических для моделирования пломб ТОР ВМ (1.398)
</t>
  </si>
  <si>
    <t>Матрицы контурные секционные металлические малые ТОР ВМ 1.0972</t>
  </si>
  <si>
    <t xml:space="preserve">Матрицы контурные секционные металлические большие
ТОР ВМ 1.0973 </t>
  </si>
  <si>
    <t xml:space="preserve">Матрицы контурные секционные металлические малые с выступом ТОР ВМ 1.0971 </t>
  </si>
  <si>
    <t>Матрицы контурные секционные металлические большие с выступом ТОР ВМ 1.0974</t>
  </si>
  <si>
    <t>Матрицы контурные секционные металлические средние 
ТОР ВМ № 1.0975</t>
  </si>
  <si>
    <t xml:space="preserve">Набор матриц и приспособлений стоматологических для моделирования пломб ТОР ВМ (1.888) </t>
  </si>
  <si>
    <t>Гель анастезирующий ДиСиЛан</t>
  </si>
  <si>
    <t>Пасты гидроксида кальция стоматологические пломбировочные Метапекс</t>
  </si>
  <si>
    <t>Материал стоматологический для пломбирования корневых каналов зубов Резодент</t>
  </si>
  <si>
    <t xml:space="preserve">Компресс гемостатический и антисептический для альвеол 
Альвостаз
</t>
  </si>
  <si>
    <t>Набор клиньев стоматологический деревянный ТОР ВМ (1.085)</t>
  </si>
  <si>
    <t xml:space="preserve">Клинья светопрозрачные, пластиковые, фиксирующие ТОР ВМ 1.820 </t>
  </si>
  <si>
    <t xml:space="preserve">Полоски шлифовальные для предварительной обработки 
ТОР ВМ 1.053 </t>
  </si>
  <si>
    <t>Паста стоматологическая шлифовальня Mira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</si>
</sst>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71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/>
    <xf numFmtId="0" fontId="5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7"/>
  <sheetViews>
    <sheetView tabSelected="1" view="pageBreakPreview" topLeftCell="E31" zoomScaleSheetLayoutView="100" workbookViewId="0">
      <selection activeCell="P54" sqref="P54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3.5703125" style="7" customWidth="1"/>
    <col min="4" max="4" width="16.14062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10" width="18.28515625" style="14" customWidth="1"/>
    <col min="11" max="11" width="17.28515625" style="14" customWidth="1"/>
    <col min="12" max="12" width="14.140625" style="14" customWidth="1"/>
    <col min="13" max="13" width="16.42578125" style="14" customWidth="1"/>
    <col min="14" max="14" width="8.7109375" style="8" customWidth="1"/>
    <col min="15" max="15" width="18.28515625" style="14" customWidth="1"/>
    <col min="16" max="16" width="14" style="14" customWidth="1"/>
    <col min="17" max="17" width="18.42578125" style="7" customWidth="1"/>
    <col min="18" max="50" width="9.140625" style="7" customWidth="1"/>
    <col min="51" max="16384" width="11.5703125" style="7"/>
  </cols>
  <sheetData>
    <row r="1" spans="1:18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12"/>
      <c r="K1" s="12"/>
      <c r="L1" s="12"/>
      <c r="M1" s="12"/>
      <c r="N1" s="3"/>
      <c r="O1" s="12"/>
      <c r="P1" s="13"/>
      <c r="Q1" s="2"/>
    </row>
    <row r="2" spans="1:18" ht="15" customHeight="1">
      <c r="A2" s="1"/>
      <c r="B2" s="2"/>
      <c r="C2" s="2"/>
      <c r="D2" s="2"/>
      <c r="E2" s="2"/>
      <c r="F2" s="1"/>
      <c r="G2" s="13"/>
      <c r="H2" s="13"/>
      <c r="I2" s="4"/>
      <c r="J2" s="13"/>
      <c r="K2" s="13"/>
      <c r="L2" s="13"/>
      <c r="M2" s="13"/>
      <c r="N2" s="4"/>
      <c r="O2" s="13"/>
      <c r="P2" s="13"/>
      <c r="Q2" s="2"/>
    </row>
    <row r="3" spans="1:18" ht="74.25" customHeight="1">
      <c r="A3" s="56" t="s">
        <v>1</v>
      </c>
      <c r="B3" s="56"/>
      <c r="C3" s="56"/>
      <c r="D3" s="56"/>
      <c r="E3" s="56"/>
      <c r="F3" s="56"/>
      <c r="G3" s="56"/>
      <c r="H3" s="57"/>
      <c r="I3" s="57"/>
      <c r="J3" s="57"/>
      <c r="K3" s="56"/>
      <c r="L3" s="56"/>
      <c r="M3" s="56"/>
      <c r="N3" s="56"/>
      <c r="O3" s="56"/>
      <c r="P3" s="56"/>
      <c r="Q3" s="2"/>
    </row>
    <row r="4" spans="1:18" ht="15" customHeight="1">
      <c r="A4" s="1"/>
      <c r="B4" s="2"/>
      <c r="C4" s="2"/>
      <c r="D4" s="2"/>
      <c r="E4" s="2"/>
      <c r="F4" s="1"/>
      <c r="G4" s="13"/>
      <c r="H4" s="13"/>
      <c r="I4" s="4"/>
      <c r="J4" s="13"/>
      <c r="K4" s="13"/>
      <c r="L4" s="13"/>
      <c r="M4" s="13"/>
      <c r="N4" s="4"/>
      <c r="O4" s="13"/>
      <c r="P4" s="13"/>
      <c r="Q4" s="2"/>
    </row>
    <row r="5" spans="1:18">
      <c r="A5" s="1"/>
      <c r="B5" s="2"/>
      <c r="C5" s="2"/>
      <c r="D5" s="2"/>
      <c r="E5" s="2"/>
      <c r="F5" s="1"/>
      <c r="G5" s="13"/>
      <c r="H5" s="13"/>
      <c r="I5" s="4"/>
      <c r="J5" s="13"/>
      <c r="K5" s="13"/>
      <c r="L5" s="13"/>
      <c r="M5" s="13"/>
      <c r="N5" s="4"/>
      <c r="O5" s="13"/>
      <c r="P5" s="13"/>
      <c r="Q5" s="2"/>
    </row>
    <row r="6" spans="1:18" ht="27" customHeight="1">
      <c r="A6" s="51" t="s">
        <v>2</v>
      </c>
      <c r="B6" s="51"/>
      <c r="C6" s="58" t="s">
        <v>18</v>
      </c>
      <c r="D6" s="59"/>
      <c r="E6" s="59"/>
      <c r="F6" s="59"/>
      <c r="G6" s="59"/>
      <c r="H6" s="60"/>
      <c r="I6" s="60"/>
      <c r="J6" s="61"/>
      <c r="K6" s="59"/>
      <c r="L6" s="59"/>
      <c r="M6" s="59"/>
      <c r="N6" s="59"/>
      <c r="O6" s="62"/>
      <c r="P6" s="63"/>
      <c r="Q6" s="2"/>
    </row>
    <row r="7" spans="1:18" ht="45" customHeight="1">
      <c r="A7" s="48" t="s">
        <v>3</v>
      </c>
      <c r="B7" s="48"/>
      <c r="C7" s="58" t="s">
        <v>4</v>
      </c>
      <c r="D7" s="59"/>
      <c r="E7" s="59"/>
      <c r="F7" s="59"/>
      <c r="G7" s="59"/>
      <c r="H7" s="60"/>
      <c r="I7" s="60"/>
      <c r="J7" s="61"/>
      <c r="K7" s="59"/>
      <c r="L7" s="59"/>
      <c r="M7" s="59"/>
      <c r="N7" s="59"/>
      <c r="O7" s="62"/>
      <c r="P7" s="63"/>
      <c r="Q7" s="2"/>
    </row>
    <row r="8" spans="1:18" ht="45" customHeight="1">
      <c r="A8" s="45" t="s">
        <v>17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7"/>
      <c r="Q8" s="2"/>
    </row>
    <row r="9" spans="1:18" ht="108" customHeight="1">
      <c r="A9" s="68" t="s">
        <v>19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70"/>
      <c r="Q9" s="2"/>
    </row>
    <row r="10" spans="1:18" ht="29.25" customHeight="1">
      <c r="A10" s="50" t="s">
        <v>5</v>
      </c>
      <c r="B10" s="51" t="s">
        <v>6</v>
      </c>
      <c r="C10" s="51"/>
      <c r="D10" s="52" t="s">
        <v>7</v>
      </c>
      <c r="E10" s="51" t="s">
        <v>8</v>
      </c>
      <c r="F10" s="50" t="s">
        <v>9</v>
      </c>
      <c r="G10" s="16" t="s">
        <v>22</v>
      </c>
      <c r="H10" s="16" t="s">
        <v>23</v>
      </c>
      <c r="I10" s="5" t="s">
        <v>24</v>
      </c>
      <c r="J10" s="54" t="s">
        <v>20</v>
      </c>
      <c r="K10" s="54" t="s">
        <v>10</v>
      </c>
      <c r="L10" s="54" t="s">
        <v>11</v>
      </c>
      <c r="M10" s="54" t="s">
        <v>21</v>
      </c>
      <c r="N10" s="53" t="s">
        <v>12</v>
      </c>
      <c r="O10" s="54" t="s">
        <v>13</v>
      </c>
      <c r="P10" s="49" t="s">
        <v>14</v>
      </c>
      <c r="Q10" s="2"/>
    </row>
    <row r="11" spans="1:18" ht="32.25" customHeight="1">
      <c r="A11" s="50"/>
      <c r="B11" s="51"/>
      <c r="C11" s="51"/>
      <c r="D11" s="52"/>
      <c r="E11" s="55"/>
      <c r="F11" s="50"/>
      <c r="G11" s="16" t="s">
        <v>15</v>
      </c>
      <c r="H11" s="16" t="s">
        <v>15</v>
      </c>
      <c r="I11" s="5" t="s">
        <v>15</v>
      </c>
      <c r="J11" s="54"/>
      <c r="K11" s="54"/>
      <c r="L11" s="54"/>
      <c r="M11" s="54"/>
      <c r="N11" s="53"/>
      <c r="O11" s="54"/>
      <c r="P11" s="49"/>
      <c r="Q11" s="2"/>
    </row>
    <row r="12" spans="1:18" ht="29.25" customHeight="1">
      <c r="A12" s="24">
        <v>1</v>
      </c>
      <c r="B12" s="43" t="s">
        <v>30</v>
      </c>
      <c r="C12" s="44"/>
      <c r="D12" s="25" t="s">
        <v>28</v>
      </c>
      <c r="E12" s="17" t="s">
        <v>55</v>
      </c>
      <c r="F12" s="18">
        <v>10</v>
      </c>
      <c r="G12" s="23">
        <v>234.43</v>
      </c>
      <c r="H12" s="23">
        <v>246.15</v>
      </c>
      <c r="I12" s="23">
        <v>260.47000000000003</v>
      </c>
      <c r="J12" s="23">
        <f t="shared" ref="J12:J37" si="0">AVERAGE(G12:I12)</f>
        <v>247.01666666666668</v>
      </c>
      <c r="K12" s="23">
        <f>STDEV(G12:I12)</f>
        <v>13.041615441858358</v>
      </c>
      <c r="L12" s="23">
        <f>(K12/J12)*100</f>
        <v>5.2796500000776021</v>
      </c>
      <c r="M12" s="23">
        <v>247.02</v>
      </c>
      <c r="N12" s="5">
        <v>22</v>
      </c>
      <c r="O12" s="42">
        <v>301.36</v>
      </c>
      <c r="P12" s="23">
        <f t="shared" ref="P12:P53" si="1">O12*F12</f>
        <v>3013.6000000000004</v>
      </c>
      <c r="Q12" s="4"/>
      <c r="R12" s="8"/>
    </row>
    <row r="13" spans="1:18" ht="29.25" customHeight="1">
      <c r="A13" s="24">
        <v>2</v>
      </c>
      <c r="B13" s="43" t="s">
        <v>31</v>
      </c>
      <c r="C13" s="44"/>
      <c r="D13" s="25" t="s">
        <v>28</v>
      </c>
      <c r="E13" s="17" t="s">
        <v>55</v>
      </c>
      <c r="F13" s="18">
        <v>50</v>
      </c>
      <c r="G13" s="23">
        <v>171.31</v>
      </c>
      <c r="H13" s="23">
        <v>179.88</v>
      </c>
      <c r="I13" s="23">
        <v>183.3</v>
      </c>
      <c r="J13" s="23">
        <f t="shared" si="0"/>
        <v>178.16333333333333</v>
      </c>
      <c r="K13" s="23">
        <f t="shared" ref="K13:K14" si="2">STDEV(G13:I13)</f>
        <v>6.1765875152331278</v>
      </c>
      <c r="L13" s="23">
        <f t="shared" ref="L13:L14" si="3">(K13/J13)*100</f>
        <v>3.4668118291641346</v>
      </c>
      <c r="M13" s="23">
        <v>178.16</v>
      </c>
      <c r="N13" s="5">
        <v>22</v>
      </c>
      <c r="O13" s="42">
        <v>217.36</v>
      </c>
      <c r="P13" s="23">
        <f t="shared" si="1"/>
        <v>10868</v>
      </c>
      <c r="Q13" s="4"/>
      <c r="R13" s="8"/>
    </row>
    <row r="14" spans="1:18" ht="29.25" customHeight="1">
      <c r="A14" s="26">
        <v>3</v>
      </c>
      <c r="B14" s="43" t="s">
        <v>32</v>
      </c>
      <c r="C14" s="44"/>
      <c r="D14" s="25" t="s">
        <v>28</v>
      </c>
      <c r="E14" s="17" t="s">
        <v>27</v>
      </c>
      <c r="F14" s="18">
        <v>5</v>
      </c>
      <c r="G14" s="23">
        <v>1050.9100000000001</v>
      </c>
      <c r="H14" s="23">
        <v>1103.46</v>
      </c>
      <c r="I14" s="23">
        <v>1124.47</v>
      </c>
      <c r="J14" s="23">
        <f t="shared" si="0"/>
        <v>1092.9466666666667</v>
      </c>
      <c r="K14" s="23">
        <f t="shared" si="2"/>
        <v>37.890183865133636</v>
      </c>
      <c r="L14" s="23">
        <f t="shared" si="3"/>
        <v>3.4667916578851337</v>
      </c>
      <c r="M14" s="23">
        <v>1092.95</v>
      </c>
      <c r="N14" s="5">
        <v>10</v>
      </c>
      <c r="O14" s="42">
        <v>1202.25</v>
      </c>
      <c r="P14" s="23">
        <f t="shared" si="1"/>
        <v>6011.25</v>
      </c>
      <c r="Q14" s="4"/>
      <c r="R14" s="8"/>
    </row>
    <row r="15" spans="1:18" ht="29.25" customHeight="1">
      <c r="A15" s="26">
        <v>4</v>
      </c>
      <c r="B15" s="43" t="s">
        <v>33</v>
      </c>
      <c r="C15" s="44"/>
      <c r="D15" s="25" t="s">
        <v>28</v>
      </c>
      <c r="E15" s="17" t="s">
        <v>55</v>
      </c>
      <c r="F15" s="18">
        <v>6</v>
      </c>
      <c r="G15" s="23">
        <v>1489.09</v>
      </c>
      <c r="H15" s="23">
        <v>1563.54</v>
      </c>
      <c r="I15" s="23">
        <v>1593.33</v>
      </c>
      <c r="J15" s="23">
        <f t="shared" si="0"/>
        <v>1548.6533333333334</v>
      </c>
      <c r="K15" s="23">
        <f>STDEV(G15:I15)</f>
        <v>53.690818892370629</v>
      </c>
      <c r="L15" s="23">
        <f>(K15/J15)*100</f>
        <v>3.466935933092663</v>
      </c>
      <c r="M15" s="23">
        <v>1548.65</v>
      </c>
      <c r="N15" s="5">
        <v>10</v>
      </c>
      <c r="O15" s="42">
        <v>1703.52</v>
      </c>
      <c r="P15" s="23">
        <f t="shared" si="1"/>
        <v>10221.119999999999</v>
      </c>
      <c r="Q15" s="4"/>
      <c r="R15" s="8"/>
    </row>
    <row r="16" spans="1:18" ht="29.25" customHeight="1">
      <c r="A16" s="26">
        <v>5</v>
      </c>
      <c r="B16" s="43" t="s">
        <v>34</v>
      </c>
      <c r="C16" s="44"/>
      <c r="D16" s="25" t="s">
        <v>28</v>
      </c>
      <c r="E16" s="17" t="s">
        <v>27</v>
      </c>
      <c r="F16" s="18">
        <v>6</v>
      </c>
      <c r="G16" s="23">
        <v>418.18</v>
      </c>
      <c r="H16" s="23">
        <v>439.09</v>
      </c>
      <c r="I16" s="23">
        <v>447.45</v>
      </c>
      <c r="J16" s="23">
        <f t="shared" si="0"/>
        <v>434.90666666666669</v>
      </c>
      <c r="K16" s="23">
        <f t="shared" ref="K16:K17" si="4">STDEV(G16:I16)</f>
        <v>15.076751418437382</v>
      </c>
      <c r="L16" s="23">
        <f t="shared" ref="L16:L17" si="5">(K16/J16)*100</f>
        <v>3.4666636715396519</v>
      </c>
      <c r="M16" s="23">
        <v>434.91</v>
      </c>
      <c r="N16" s="5">
        <v>10</v>
      </c>
      <c r="O16" s="42">
        <v>478.4</v>
      </c>
      <c r="P16" s="23">
        <f t="shared" si="1"/>
        <v>2870.3999999999996</v>
      </c>
      <c r="Q16" s="4"/>
      <c r="R16" s="8"/>
    </row>
    <row r="17" spans="1:18" ht="29.25" customHeight="1">
      <c r="A17" s="26">
        <v>6</v>
      </c>
      <c r="B17" s="43" t="s">
        <v>29</v>
      </c>
      <c r="C17" s="44"/>
      <c r="D17" s="25" t="s">
        <v>28</v>
      </c>
      <c r="E17" s="17" t="s">
        <v>27</v>
      </c>
      <c r="F17" s="18">
        <v>7</v>
      </c>
      <c r="G17" s="23">
        <v>197.27</v>
      </c>
      <c r="H17" s="27">
        <v>207.13</v>
      </c>
      <c r="I17" s="23">
        <v>211.8</v>
      </c>
      <c r="J17" s="23">
        <f t="shared" si="0"/>
        <v>205.4</v>
      </c>
      <c r="K17" s="23">
        <f t="shared" si="4"/>
        <v>7.4178770547906376</v>
      </c>
      <c r="L17" s="23">
        <f t="shared" si="5"/>
        <v>3.6114299195670094</v>
      </c>
      <c r="M17" s="23">
        <v>205.4</v>
      </c>
      <c r="N17" s="5">
        <v>10</v>
      </c>
      <c r="O17" s="42">
        <v>225.94</v>
      </c>
      <c r="P17" s="23">
        <f t="shared" si="1"/>
        <v>1581.58</v>
      </c>
      <c r="Q17" s="4"/>
      <c r="R17" s="8"/>
    </row>
    <row r="18" spans="1:18" ht="29.25" customHeight="1">
      <c r="A18" s="26">
        <v>7</v>
      </c>
      <c r="B18" s="43" t="s">
        <v>35</v>
      </c>
      <c r="C18" s="44"/>
      <c r="D18" s="25" t="s">
        <v>28</v>
      </c>
      <c r="E18" s="17" t="s">
        <v>27</v>
      </c>
      <c r="F18" s="18">
        <v>2</v>
      </c>
      <c r="G18" s="23">
        <v>203.64</v>
      </c>
      <c r="H18" s="23">
        <v>213.82</v>
      </c>
      <c r="I18" s="23">
        <v>217.89</v>
      </c>
      <c r="J18" s="23">
        <f t="shared" si="0"/>
        <v>211.7833333333333</v>
      </c>
      <c r="K18" s="23">
        <f>STDEV(G18:I18)</f>
        <v>7.3400703902175115</v>
      </c>
      <c r="L18" s="23">
        <f>(K18/J18)*100</f>
        <v>3.4658394854257555</v>
      </c>
      <c r="M18" s="23">
        <v>211.78</v>
      </c>
      <c r="N18" s="5">
        <v>10</v>
      </c>
      <c r="O18" s="42">
        <v>232.96</v>
      </c>
      <c r="P18" s="23">
        <f t="shared" si="1"/>
        <v>465.92</v>
      </c>
      <c r="Q18" s="4"/>
      <c r="R18" s="8"/>
    </row>
    <row r="19" spans="1:18" ht="29.25" customHeight="1">
      <c r="A19" s="26">
        <v>8</v>
      </c>
      <c r="B19" s="43" t="s">
        <v>36</v>
      </c>
      <c r="C19" s="44"/>
      <c r="D19" s="25" t="s">
        <v>28</v>
      </c>
      <c r="E19" s="17" t="s">
        <v>27</v>
      </c>
      <c r="F19" s="33">
        <v>7</v>
      </c>
      <c r="G19" s="23">
        <v>357.27</v>
      </c>
      <c r="H19" s="23">
        <v>375.13</v>
      </c>
      <c r="I19" s="23">
        <v>382.28</v>
      </c>
      <c r="J19" s="23">
        <f t="shared" si="0"/>
        <v>371.55999999999995</v>
      </c>
      <c r="K19" s="23">
        <f t="shared" ref="K19:K20" si="6">STDEV(G19:I19)</f>
        <v>12.881525530776715</v>
      </c>
      <c r="L19" s="23">
        <f t="shared" ref="L19:L20" si="7">(K19/J19)*100</f>
        <v>3.4668762866769072</v>
      </c>
      <c r="M19" s="23">
        <v>371.56</v>
      </c>
      <c r="N19" s="5">
        <v>10</v>
      </c>
      <c r="O19" s="42">
        <v>408.72</v>
      </c>
      <c r="P19" s="23">
        <f t="shared" si="1"/>
        <v>2861.04</v>
      </c>
      <c r="Q19" s="4"/>
      <c r="R19" s="8"/>
    </row>
    <row r="20" spans="1:18" ht="29.25" customHeight="1">
      <c r="A20" s="26">
        <v>9</v>
      </c>
      <c r="B20" s="43" t="s">
        <v>37</v>
      </c>
      <c r="C20" s="44"/>
      <c r="D20" s="25" t="s">
        <v>28</v>
      </c>
      <c r="E20" s="17" t="s">
        <v>27</v>
      </c>
      <c r="F20" s="18">
        <v>50</v>
      </c>
      <c r="G20" s="23">
        <v>902.73</v>
      </c>
      <c r="H20" s="23">
        <v>947.87</v>
      </c>
      <c r="I20" s="23">
        <v>965.92</v>
      </c>
      <c r="J20" s="23">
        <f t="shared" si="0"/>
        <v>938.84</v>
      </c>
      <c r="K20" s="23">
        <f t="shared" si="6"/>
        <v>32.548420852630485</v>
      </c>
      <c r="L20" s="23">
        <f t="shared" si="7"/>
        <v>3.4668762358474803</v>
      </c>
      <c r="M20" s="23">
        <v>938.84</v>
      </c>
      <c r="N20" s="5">
        <v>10</v>
      </c>
      <c r="O20" s="42">
        <v>1032.72</v>
      </c>
      <c r="P20" s="23">
        <f t="shared" si="1"/>
        <v>51636</v>
      </c>
      <c r="Q20" s="4"/>
      <c r="R20" s="8"/>
    </row>
    <row r="21" spans="1:18" ht="46.5" customHeight="1">
      <c r="A21" s="26">
        <v>10</v>
      </c>
      <c r="B21" s="43" t="s">
        <v>38</v>
      </c>
      <c r="C21" s="44"/>
      <c r="D21" s="25" t="s">
        <v>28</v>
      </c>
      <c r="E21" s="17" t="s">
        <v>27</v>
      </c>
      <c r="F21" s="18">
        <v>10</v>
      </c>
      <c r="G21" s="23">
        <v>547.27</v>
      </c>
      <c r="H21" s="23">
        <v>574.63</v>
      </c>
      <c r="I21" s="23">
        <v>585.58000000000004</v>
      </c>
      <c r="J21" s="23">
        <f t="shared" si="0"/>
        <v>569.16</v>
      </c>
      <c r="K21" s="23">
        <f>STDEV(G21:I21)</f>
        <v>19.732072876410303</v>
      </c>
      <c r="L21" s="23">
        <f>(K21/J21)*100</f>
        <v>3.4668762520926109</v>
      </c>
      <c r="M21" s="23">
        <v>569.16</v>
      </c>
      <c r="N21" s="5">
        <v>10</v>
      </c>
      <c r="O21" s="42">
        <v>626.08000000000004</v>
      </c>
      <c r="P21" s="23">
        <f t="shared" si="1"/>
        <v>6260.8</v>
      </c>
      <c r="Q21" s="4"/>
      <c r="R21" s="8"/>
    </row>
    <row r="22" spans="1:18" ht="29.25" customHeight="1">
      <c r="A22" s="26">
        <v>11</v>
      </c>
      <c r="B22" s="43" t="s">
        <v>39</v>
      </c>
      <c r="C22" s="44"/>
      <c r="D22" s="25" t="s">
        <v>28</v>
      </c>
      <c r="E22" s="17" t="s">
        <v>27</v>
      </c>
      <c r="F22" s="18">
        <v>60</v>
      </c>
      <c r="G22" s="23">
        <v>266.36</v>
      </c>
      <c r="H22" s="23">
        <v>279.68</v>
      </c>
      <c r="I22" s="23">
        <v>285.01</v>
      </c>
      <c r="J22" s="23">
        <f t="shared" si="0"/>
        <v>277.01666666666665</v>
      </c>
      <c r="K22" s="23">
        <f t="shared" ref="K22:K23" si="8">STDEV(G22:I22)</f>
        <v>9.6060206814980003</v>
      </c>
      <c r="L22" s="23">
        <f t="shared" ref="L22:L23" si="9">(K22/J22)*100</f>
        <v>3.4676688580102284</v>
      </c>
      <c r="M22" s="23">
        <v>277.02</v>
      </c>
      <c r="N22" s="5">
        <v>10</v>
      </c>
      <c r="O22" s="42">
        <v>304.72000000000003</v>
      </c>
      <c r="P22" s="23">
        <f t="shared" si="1"/>
        <v>18283.2</v>
      </c>
      <c r="Q22" s="4"/>
      <c r="R22" s="8"/>
    </row>
    <row r="23" spans="1:18" ht="29.25" customHeight="1">
      <c r="A23" s="26">
        <v>12</v>
      </c>
      <c r="B23" s="43" t="s">
        <v>40</v>
      </c>
      <c r="C23" s="44"/>
      <c r="D23" s="25" t="s">
        <v>28</v>
      </c>
      <c r="E23" s="17" t="s">
        <v>27</v>
      </c>
      <c r="F23" s="18">
        <v>5</v>
      </c>
      <c r="G23" s="23">
        <v>1826.36</v>
      </c>
      <c r="H23" s="23">
        <v>1917.68</v>
      </c>
      <c r="I23" s="23">
        <v>1954.21</v>
      </c>
      <c r="J23" s="23">
        <f t="shared" si="0"/>
        <v>1899.4166666666667</v>
      </c>
      <c r="K23" s="23">
        <f t="shared" si="8"/>
        <v>65.852620550237901</v>
      </c>
      <c r="L23" s="23">
        <f t="shared" si="9"/>
        <v>3.4669918246955413</v>
      </c>
      <c r="M23" s="23">
        <v>1899.42</v>
      </c>
      <c r="N23" s="5">
        <v>10</v>
      </c>
      <c r="O23" s="42">
        <v>2089.36</v>
      </c>
      <c r="P23" s="23">
        <f t="shared" si="1"/>
        <v>10446.800000000001</v>
      </c>
      <c r="Q23" s="4"/>
      <c r="R23" s="8"/>
    </row>
    <row r="24" spans="1:18" ht="48.75" customHeight="1">
      <c r="A24" s="26">
        <v>13</v>
      </c>
      <c r="B24" s="43" t="s">
        <v>41</v>
      </c>
      <c r="C24" s="44"/>
      <c r="D24" s="25" t="s">
        <v>28</v>
      </c>
      <c r="E24" s="17" t="s">
        <v>27</v>
      </c>
      <c r="F24" s="18">
        <v>4</v>
      </c>
      <c r="G24" s="23">
        <v>354.55</v>
      </c>
      <c r="H24" s="23">
        <v>372.28</v>
      </c>
      <c r="I24" s="23">
        <v>379.37</v>
      </c>
      <c r="J24" s="23">
        <f t="shared" si="0"/>
        <v>368.73333333333329</v>
      </c>
      <c r="K24" s="23">
        <f>STDEV(G24:I24)</f>
        <v>12.784452797572689</v>
      </c>
      <c r="L24" s="23">
        <f>(K24/J24)*100</f>
        <v>3.4671269564923222</v>
      </c>
      <c r="M24" s="23">
        <v>368.73</v>
      </c>
      <c r="N24" s="5">
        <v>10</v>
      </c>
      <c r="O24" s="42">
        <v>405.6</v>
      </c>
      <c r="P24" s="23">
        <f t="shared" si="1"/>
        <v>1622.4</v>
      </c>
      <c r="Q24" s="4"/>
      <c r="R24" s="8"/>
    </row>
    <row r="25" spans="1:18" ht="29.25" customHeight="1">
      <c r="A25" s="26">
        <v>14</v>
      </c>
      <c r="B25" s="43" t="s">
        <v>42</v>
      </c>
      <c r="C25" s="44"/>
      <c r="D25" s="25" t="s">
        <v>28</v>
      </c>
      <c r="E25" s="17" t="s">
        <v>27</v>
      </c>
      <c r="F25" s="18">
        <v>20</v>
      </c>
      <c r="G25" s="23">
        <v>450.91</v>
      </c>
      <c r="H25" s="23">
        <v>473.46</v>
      </c>
      <c r="I25" s="23">
        <v>482.47</v>
      </c>
      <c r="J25" s="23">
        <f t="shared" si="0"/>
        <v>468.94666666666672</v>
      </c>
      <c r="K25" s="23">
        <f t="shared" ref="K25:K26" si="10">STDEV(G25:I25)</f>
        <v>16.256876493757318</v>
      </c>
      <c r="L25" s="23">
        <f t="shared" ref="L25:L26" si="11">(K25/J25)*100</f>
        <v>3.4666791874891212</v>
      </c>
      <c r="M25" s="23">
        <v>468.95</v>
      </c>
      <c r="N25" s="5">
        <v>10</v>
      </c>
      <c r="O25" s="42">
        <v>515.85</v>
      </c>
      <c r="P25" s="23">
        <f t="shared" si="1"/>
        <v>10317</v>
      </c>
      <c r="Q25" s="4"/>
      <c r="R25" s="8"/>
    </row>
    <row r="26" spans="1:18" ht="29.25" customHeight="1">
      <c r="A26" s="26">
        <v>15</v>
      </c>
      <c r="B26" s="43" t="s">
        <v>56</v>
      </c>
      <c r="C26" s="44"/>
      <c r="D26" s="25" t="s">
        <v>28</v>
      </c>
      <c r="E26" s="17" t="s">
        <v>27</v>
      </c>
      <c r="F26" s="33">
        <v>80</v>
      </c>
      <c r="G26" s="23">
        <v>600.91</v>
      </c>
      <c r="H26" s="23">
        <v>630.96</v>
      </c>
      <c r="I26" s="23">
        <v>642.97</v>
      </c>
      <c r="J26" s="23">
        <f t="shared" si="0"/>
        <v>624.9466666666666</v>
      </c>
      <c r="K26" s="23">
        <f t="shared" si="10"/>
        <v>21.665203283915147</v>
      </c>
      <c r="L26" s="23">
        <f t="shared" si="11"/>
        <v>3.466728352912539</v>
      </c>
      <c r="M26" s="23">
        <v>624.95000000000005</v>
      </c>
      <c r="N26" s="5">
        <v>10</v>
      </c>
      <c r="O26" s="42">
        <v>687.45</v>
      </c>
      <c r="P26" s="23">
        <f t="shared" si="1"/>
        <v>54996</v>
      </c>
      <c r="Q26" s="4"/>
      <c r="R26" s="8"/>
    </row>
    <row r="27" spans="1:18" ht="45" customHeight="1">
      <c r="A27" s="26">
        <v>16</v>
      </c>
      <c r="B27" s="43" t="s">
        <v>43</v>
      </c>
      <c r="C27" s="44"/>
      <c r="D27" s="25" t="s">
        <v>28</v>
      </c>
      <c r="E27" s="17" t="s">
        <v>55</v>
      </c>
      <c r="F27" s="18">
        <v>30</v>
      </c>
      <c r="G27" s="23">
        <v>601.82000000000005</v>
      </c>
      <c r="H27" s="23">
        <v>631.91</v>
      </c>
      <c r="I27" s="23">
        <v>643.95000000000005</v>
      </c>
      <c r="J27" s="23">
        <f t="shared" si="0"/>
        <v>625.89333333333332</v>
      </c>
      <c r="K27" s="23">
        <f>STDEV(G27:I27)</f>
        <v>21.699871735413847</v>
      </c>
      <c r="L27" s="23">
        <f>(K27/J27)*100</f>
        <v>3.4670239447744846</v>
      </c>
      <c r="M27" s="23">
        <v>625.89</v>
      </c>
      <c r="N27" s="5">
        <v>10</v>
      </c>
      <c r="O27" s="42">
        <v>688.48</v>
      </c>
      <c r="P27" s="23">
        <f t="shared" si="1"/>
        <v>20654.400000000001</v>
      </c>
      <c r="Q27" s="4"/>
      <c r="R27" s="8"/>
    </row>
    <row r="28" spans="1:18" ht="48" customHeight="1">
      <c r="A28" s="26">
        <v>17</v>
      </c>
      <c r="B28" s="43" t="s">
        <v>44</v>
      </c>
      <c r="C28" s="44"/>
      <c r="D28" s="25" t="s">
        <v>28</v>
      </c>
      <c r="E28" s="17" t="s">
        <v>27</v>
      </c>
      <c r="F28" s="18">
        <v>2</v>
      </c>
      <c r="G28" s="23">
        <v>954.55</v>
      </c>
      <c r="H28" s="23">
        <v>1002.28</v>
      </c>
      <c r="I28" s="23">
        <v>1021.37</v>
      </c>
      <c r="J28" s="23">
        <f t="shared" si="0"/>
        <v>992.73333333333323</v>
      </c>
      <c r="K28" s="23">
        <f t="shared" ref="K28:K29" si="12">STDEV(G28:I28)</f>
        <v>34.417760434599671</v>
      </c>
      <c r="L28" s="23">
        <f t="shared" ref="L28:L29" si="13">(K28/J28)*100</f>
        <v>3.466969354099759</v>
      </c>
      <c r="M28" s="23">
        <v>992.73</v>
      </c>
      <c r="N28" s="5">
        <v>10</v>
      </c>
      <c r="O28" s="42">
        <v>1092</v>
      </c>
      <c r="P28" s="23">
        <f t="shared" si="1"/>
        <v>2184</v>
      </c>
      <c r="Q28" s="4"/>
      <c r="R28" s="8"/>
    </row>
    <row r="29" spans="1:18" ht="46.5" customHeight="1">
      <c r="A29" s="26">
        <v>18</v>
      </c>
      <c r="B29" s="43" t="s">
        <v>45</v>
      </c>
      <c r="C29" s="44"/>
      <c r="D29" s="25" t="s">
        <v>28</v>
      </c>
      <c r="E29" s="17" t="s">
        <v>55</v>
      </c>
      <c r="F29" s="18">
        <v>3</v>
      </c>
      <c r="G29" s="23">
        <v>9677.27</v>
      </c>
      <c r="H29" s="23">
        <v>10161.129999999999</v>
      </c>
      <c r="I29" s="23">
        <v>10354.68</v>
      </c>
      <c r="J29" s="23">
        <f t="shared" si="0"/>
        <v>10064.36</v>
      </c>
      <c r="K29" s="23">
        <f t="shared" si="12"/>
        <v>348.91890418833719</v>
      </c>
      <c r="L29" s="23">
        <f t="shared" si="13"/>
        <v>3.466876226489684</v>
      </c>
      <c r="M29" s="23">
        <v>10064.36</v>
      </c>
      <c r="N29" s="5">
        <v>10</v>
      </c>
      <c r="O29" s="42">
        <v>11070.8</v>
      </c>
      <c r="P29" s="23">
        <f t="shared" si="1"/>
        <v>33212.399999999994</v>
      </c>
      <c r="Q29" s="4"/>
      <c r="R29" s="8"/>
    </row>
    <row r="30" spans="1:18" ht="29.25" customHeight="1">
      <c r="A30" s="26">
        <v>19</v>
      </c>
      <c r="B30" s="43" t="s">
        <v>58</v>
      </c>
      <c r="C30" s="44"/>
      <c r="D30" s="25" t="s">
        <v>28</v>
      </c>
      <c r="E30" s="17" t="s">
        <v>27</v>
      </c>
      <c r="F30" s="18">
        <v>5</v>
      </c>
      <c r="G30" s="23">
        <v>117</v>
      </c>
      <c r="H30" s="23">
        <v>122.85</v>
      </c>
      <c r="I30" s="23">
        <v>125.19</v>
      </c>
      <c r="J30" s="23">
        <f t="shared" si="0"/>
        <v>121.67999999999999</v>
      </c>
      <c r="K30" s="23">
        <f>STDEV(G30:I30)</f>
        <v>4.2184949922931514</v>
      </c>
      <c r="L30" s="23">
        <f>(K30/J30)*100</f>
        <v>3.4668762264079152</v>
      </c>
      <c r="M30" s="23">
        <v>121.68</v>
      </c>
      <c r="N30" s="5">
        <v>0</v>
      </c>
      <c r="O30" s="42">
        <v>121.68</v>
      </c>
      <c r="P30" s="23">
        <f t="shared" si="1"/>
        <v>608.40000000000009</v>
      </c>
      <c r="Q30" s="4"/>
      <c r="R30" s="8"/>
    </row>
    <row r="31" spans="1:18" ht="29.25" customHeight="1">
      <c r="A31" s="26">
        <v>20</v>
      </c>
      <c r="B31" s="43" t="s">
        <v>60</v>
      </c>
      <c r="C31" s="44"/>
      <c r="D31" s="25" t="s">
        <v>28</v>
      </c>
      <c r="E31" s="17" t="s">
        <v>27</v>
      </c>
      <c r="F31" s="18">
        <v>2</v>
      </c>
      <c r="G31" s="23">
        <v>119</v>
      </c>
      <c r="H31" s="23">
        <v>124.95</v>
      </c>
      <c r="I31" s="23">
        <v>127.33</v>
      </c>
      <c r="J31" s="23">
        <f t="shared" si="0"/>
        <v>123.75999999999999</v>
      </c>
      <c r="K31" s="23">
        <f t="shared" ref="K31:K32" si="14">STDEV(G31:I31)</f>
        <v>4.290606017802495</v>
      </c>
      <c r="L31" s="23">
        <f t="shared" ref="L31:L32" si="15">(K31/J31)*100</f>
        <v>3.4668762264079631</v>
      </c>
      <c r="M31" s="23">
        <v>123.76</v>
      </c>
      <c r="N31" s="5">
        <v>0</v>
      </c>
      <c r="O31" s="42">
        <v>123.76</v>
      </c>
      <c r="P31" s="23">
        <f t="shared" si="1"/>
        <v>247.52</v>
      </c>
      <c r="Q31" s="4"/>
      <c r="R31" s="8"/>
    </row>
    <row r="32" spans="1:18" ht="29.25" customHeight="1">
      <c r="A32" s="26">
        <v>21</v>
      </c>
      <c r="B32" s="43" t="s">
        <v>59</v>
      </c>
      <c r="C32" s="44"/>
      <c r="D32" s="25" t="s">
        <v>28</v>
      </c>
      <c r="E32" s="17" t="s">
        <v>27</v>
      </c>
      <c r="F32" s="18">
        <v>3</v>
      </c>
      <c r="G32" s="27">
        <v>119</v>
      </c>
      <c r="H32" s="27">
        <v>124.95</v>
      </c>
      <c r="I32" s="27">
        <v>127.33</v>
      </c>
      <c r="J32" s="23">
        <f t="shared" si="0"/>
        <v>123.75999999999999</v>
      </c>
      <c r="K32" s="23">
        <f t="shared" si="14"/>
        <v>4.290606017802495</v>
      </c>
      <c r="L32" s="23">
        <f t="shared" si="15"/>
        <v>3.4668762264079631</v>
      </c>
      <c r="M32" s="23">
        <v>123.76</v>
      </c>
      <c r="N32" s="5">
        <v>0</v>
      </c>
      <c r="O32" s="42">
        <v>123.76</v>
      </c>
      <c r="P32" s="23">
        <f t="shared" si="1"/>
        <v>371.28000000000003</v>
      </c>
      <c r="Q32" s="4"/>
      <c r="R32" s="8"/>
    </row>
    <row r="33" spans="1:18" ht="29.25" customHeight="1">
      <c r="A33" s="26">
        <v>22</v>
      </c>
      <c r="B33" s="43" t="s">
        <v>61</v>
      </c>
      <c r="C33" s="44"/>
      <c r="D33" s="25" t="s">
        <v>28</v>
      </c>
      <c r="E33" s="17" t="s">
        <v>27</v>
      </c>
      <c r="F33" s="18">
        <v>2</v>
      </c>
      <c r="G33" s="27">
        <v>119</v>
      </c>
      <c r="H33" s="27">
        <v>124.95</v>
      </c>
      <c r="I33" s="27">
        <v>127.33</v>
      </c>
      <c r="J33" s="23">
        <f t="shared" si="0"/>
        <v>123.75999999999999</v>
      </c>
      <c r="K33" s="23">
        <f>STDEV(G33:I33)</f>
        <v>4.290606017802495</v>
      </c>
      <c r="L33" s="23">
        <f>(K33/J33)*100</f>
        <v>3.4668762264079631</v>
      </c>
      <c r="M33" s="23">
        <v>123.76</v>
      </c>
      <c r="N33" s="5">
        <v>0</v>
      </c>
      <c r="O33" s="42">
        <v>123.76</v>
      </c>
      <c r="P33" s="23">
        <f t="shared" si="1"/>
        <v>247.52</v>
      </c>
      <c r="Q33" s="4"/>
      <c r="R33" s="8"/>
    </row>
    <row r="34" spans="1:18" ht="29.25" customHeight="1">
      <c r="A34" s="26">
        <v>23</v>
      </c>
      <c r="B34" s="43" t="s">
        <v>62</v>
      </c>
      <c r="C34" s="44"/>
      <c r="D34" s="25" t="s">
        <v>28</v>
      </c>
      <c r="E34" s="17" t="s">
        <v>27</v>
      </c>
      <c r="F34" s="18">
        <v>80</v>
      </c>
      <c r="G34" s="27">
        <v>119</v>
      </c>
      <c r="H34" s="27">
        <v>124.95</v>
      </c>
      <c r="I34" s="27">
        <v>127.33</v>
      </c>
      <c r="J34" s="23">
        <f t="shared" si="0"/>
        <v>123.75999999999999</v>
      </c>
      <c r="K34" s="23">
        <f t="shared" ref="K34:K37" si="16">STDEV(G34:I34)</f>
        <v>4.290606017802495</v>
      </c>
      <c r="L34" s="23">
        <f t="shared" ref="L34:L37" si="17">(K34/J34)*100</f>
        <v>3.4668762264079631</v>
      </c>
      <c r="M34" s="23">
        <v>123.76</v>
      </c>
      <c r="N34" s="5">
        <v>0</v>
      </c>
      <c r="O34" s="42">
        <v>123.76</v>
      </c>
      <c r="P34" s="23">
        <f t="shared" si="1"/>
        <v>9900.8000000000011</v>
      </c>
      <c r="Q34" s="4"/>
      <c r="R34" s="8"/>
    </row>
    <row r="35" spans="1:18" ht="29.25" customHeight="1">
      <c r="A35" s="31">
        <v>24</v>
      </c>
      <c r="B35" s="43" t="s">
        <v>57</v>
      </c>
      <c r="C35" s="44"/>
      <c r="D35" s="30" t="s">
        <v>28</v>
      </c>
      <c r="E35" s="17" t="s">
        <v>27</v>
      </c>
      <c r="F35" s="18">
        <v>2</v>
      </c>
      <c r="G35" s="32">
        <v>1167</v>
      </c>
      <c r="H35" s="32">
        <v>1225.3499999999999</v>
      </c>
      <c r="I35" s="32">
        <v>1248.69</v>
      </c>
      <c r="J35" s="32">
        <f t="shared" ref="J35:J36" si="18">AVERAGE(G35:I35)</f>
        <v>1213.68</v>
      </c>
      <c r="K35" s="32">
        <f t="shared" ref="K35:K36" si="19">STDEV(G35:I35)</f>
        <v>42.076783384662576</v>
      </c>
      <c r="L35" s="32">
        <f t="shared" ref="L35:L36" si="20">(K35/J35)*100</f>
        <v>3.4668762264075026</v>
      </c>
      <c r="M35" s="32">
        <v>1213.68</v>
      </c>
      <c r="N35" s="5">
        <v>0</v>
      </c>
      <c r="O35" s="42">
        <v>1213.68</v>
      </c>
      <c r="P35" s="32">
        <f t="shared" si="1"/>
        <v>2427.36</v>
      </c>
      <c r="Q35" s="4"/>
      <c r="R35" s="8"/>
    </row>
    <row r="36" spans="1:18" ht="29.25" customHeight="1">
      <c r="A36" s="31">
        <v>25</v>
      </c>
      <c r="B36" s="43" t="s">
        <v>63</v>
      </c>
      <c r="C36" s="44"/>
      <c r="D36" s="30" t="s">
        <v>28</v>
      </c>
      <c r="E36" s="17" t="s">
        <v>27</v>
      </c>
      <c r="F36" s="18">
        <v>15</v>
      </c>
      <c r="G36" s="32">
        <v>464</v>
      </c>
      <c r="H36" s="32">
        <v>487.2</v>
      </c>
      <c r="I36" s="32">
        <v>496.48</v>
      </c>
      <c r="J36" s="32">
        <f t="shared" si="18"/>
        <v>482.56</v>
      </c>
      <c r="K36" s="32">
        <f t="shared" si="19"/>
        <v>16.729757918151165</v>
      </c>
      <c r="L36" s="32">
        <f t="shared" si="20"/>
        <v>3.4668762264073205</v>
      </c>
      <c r="M36" s="32">
        <v>482.56</v>
      </c>
      <c r="N36" s="5">
        <v>0</v>
      </c>
      <c r="O36" s="42">
        <v>482.56</v>
      </c>
      <c r="P36" s="32">
        <f t="shared" si="1"/>
        <v>7238.4</v>
      </c>
      <c r="Q36" s="4"/>
      <c r="R36" s="8"/>
    </row>
    <row r="37" spans="1:18" ht="29.25" customHeight="1">
      <c r="A37" s="26">
        <v>26</v>
      </c>
      <c r="B37" s="43" t="s">
        <v>46</v>
      </c>
      <c r="C37" s="44"/>
      <c r="D37" s="25" t="s">
        <v>28</v>
      </c>
      <c r="E37" s="17" t="s">
        <v>27</v>
      </c>
      <c r="F37" s="18">
        <v>80</v>
      </c>
      <c r="G37" s="23">
        <v>1448.18</v>
      </c>
      <c r="H37" s="23">
        <v>1520.59</v>
      </c>
      <c r="I37" s="23">
        <v>1549.55</v>
      </c>
      <c r="J37" s="23">
        <f t="shared" si="0"/>
        <v>1506.1066666666666</v>
      </c>
      <c r="K37" s="23">
        <f t="shared" si="16"/>
        <v>52.21392949523571</v>
      </c>
      <c r="L37" s="23">
        <f t="shared" si="17"/>
        <v>3.4668148445817728</v>
      </c>
      <c r="M37" s="23">
        <v>1506.11</v>
      </c>
      <c r="N37" s="5">
        <v>10</v>
      </c>
      <c r="O37" s="42">
        <v>1656.72</v>
      </c>
      <c r="P37" s="23">
        <f t="shared" si="1"/>
        <v>132537.60000000001</v>
      </c>
      <c r="Q37" s="4"/>
      <c r="R37" s="8"/>
    </row>
    <row r="38" spans="1:18" ht="29.25" customHeight="1">
      <c r="A38" s="64">
        <v>27</v>
      </c>
      <c r="B38" s="43" t="s">
        <v>47</v>
      </c>
      <c r="C38" s="44"/>
      <c r="D38" s="25" t="s">
        <v>28</v>
      </c>
      <c r="E38" s="17" t="s">
        <v>27</v>
      </c>
      <c r="F38" s="18">
        <v>45</v>
      </c>
      <c r="G38" s="23">
        <v>120</v>
      </c>
      <c r="H38" s="23">
        <v>126</v>
      </c>
      <c r="I38" s="23">
        <v>128.4</v>
      </c>
      <c r="J38" s="23">
        <f t="shared" ref="J38:J53" si="21">AVERAGE(G38:I38)</f>
        <v>124.8</v>
      </c>
      <c r="K38" s="23">
        <f>STDEV(G38:I38)</f>
        <v>4.3266615305569216</v>
      </c>
      <c r="L38" s="23">
        <f>(K38/J38)*100</f>
        <v>3.4668762264077899</v>
      </c>
      <c r="M38" s="23">
        <v>124.8</v>
      </c>
      <c r="N38" s="5">
        <v>0</v>
      </c>
      <c r="O38" s="42">
        <v>124.8</v>
      </c>
      <c r="P38" s="23">
        <f t="shared" si="1"/>
        <v>5616</v>
      </c>
      <c r="Q38" s="4"/>
      <c r="R38" s="8"/>
    </row>
    <row r="39" spans="1:18" ht="29.25" customHeight="1">
      <c r="A39" s="65"/>
      <c r="B39" s="43" t="s">
        <v>48</v>
      </c>
      <c r="C39" s="44"/>
      <c r="D39" s="25" t="s">
        <v>28</v>
      </c>
      <c r="E39" s="17" t="s">
        <v>27</v>
      </c>
      <c r="F39" s="18">
        <v>45</v>
      </c>
      <c r="G39" s="27">
        <v>120</v>
      </c>
      <c r="H39" s="27">
        <v>126</v>
      </c>
      <c r="I39" s="27">
        <v>128.4</v>
      </c>
      <c r="J39" s="27">
        <f t="shared" ref="J39" si="22">AVERAGE(G39:I39)</f>
        <v>124.8</v>
      </c>
      <c r="K39" s="27">
        <f>STDEV(G39:I39)</f>
        <v>4.3266615305569216</v>
      </c>
      <c r="L39" s="27">
        <f>(K39/J39)*100</f>
        <v>3.4668762264077899</v>
      </c>
      <c r="M39" s="27">
        <v>124.8</v>
      </c>
      <c r="N39" s="5">
        <v>0</v>
      </c>
      <c r="O39" s="42">
        <v>124.8</v>
      </c>
      <c r="P39" s="27">
        <f t="shared" si="1"/>
        <v>5616</v>
      </c>
      <c r="Q39" s="4"/>
      <c r="R39" s="8"/>
    </row>
    <row r="40" spans="1:18" ht="29.25" customHeight="1">
      <c r="A40" s="66"/>
      <c r="B40" s="43" t="s">
        <v>49</v>
      </c>
      <c r="C40" s="44"/>
      <c r="D40" s="25" t="s">
        <v>28</v>
      </c>
      <c r="E40" s="17" t="s">
        <v>27</v>
      </c>
      <c r="F40" s="33">
        <v>37</v>
      </c>
      <c r="G40" s="27">
        <v>120</v>
      </c>
      <c r="H40" s="27">
        <v>126</v>
      </c>
      <c r="I40" s="27">
        <v>128.4</v>
      </c>
      <c r="J40" s="27">
        <f t="shared" ref="J40" si="23">AVERAGE(G40:I40)</f>
        <v>124.8</v>
      </c>
      <c r="K40" s="27">
        <f>STDEV(G40:I40)</f>
        <v>4.3266615305569216</v>
      </c>
      <c r="L40" s="27">
        <f>(K40/J40)*100</f>
        <v>3.4668762264077899</v>
      </c>
      <c r="M40" s="27">
        <v>124.8</v>
      </c>
      <c r="N40" s="5">
        <v>0</v>
      </c>
      <c r="O40" s="42">
        <v>124.8</v>
      </c>
      <c r="P40" s="27">
        <f t="shared" si="1"/>
        <v>4617.5999999999995</v>
      </c>
      <c r="Q40" s="4"/>
      <c r="R40" s="8"/>
    </row>
    <row r="41" spans="1:18" ht="29.25" customHeight="1">
      <c r="A41" s="26">
        <v>28</v>
      </c>
      <c r="B41" s="43" t="s">
        <v>50</v>
      </c>
      <c r="C41" s="44"/>
      <c r="D41" s="25" t="s">
        <v>28</v>
      </c>
      <c r="E41" s="17" t="s">
        <v>55</v>
      </c>
      <c r="F41" s="18">
        <v>600</v>
      </c>
      <c r="G41" s="23">
        <v>76</v>
      </c>
      <c r="H41" s="23">
        <v>79.8</v>
      </c>
      <c r="I41" s="23">
        <v>81.319999999999993</v>
      </c>
      <c r="J41" s="23">
        <f t="shared" si="21"/>
        <v>79.040000000000006</v>
      </c>
      <c r="K41" s="23">
        <f t="shared" ref="K41:K42" si="24">STDEV(G41:I41)</f>
        <v>2.7402189693525605</v>
      </c>
      <c r="L41" s="23">
        <f t="shared" ref="L41:L42" si="25">(K41/J41)*100</f>
        <v>3.4668762264075914</v>
      </c>
      <c r="M41" s="23">
        <v>79.040000000000006</v>
      </c>
      <c r="N41" s="5">
        <v>0</v>
      </c>
      <c r="O41" s="42">
        <v>79.040000000000006</v>
      </c>
      <c r="P41" s="23">
        <f t="shared" si="1"/>
        <v>47424.000000000007</v>
      </c>
      <c r="Q41" s="4"/>
      <c r="R41" s="8"/>
    </row>
    <row r="42" spans="1:18" ht="29.25" customHeight="1">
      <c r="A42" s="26">
        <v>29</v>
      </c>
      <c r="B42" s="43" t="s">
        <v>51</v>
      </c>
      <c r="C42" s="44"/>
      <c r="D42" s="25" t="s">
        <v>28</v>
      </c>
      <c r="E42" s="17" t="s">
        <v>55</v>
      </c>
      <c r="F42" s="18">
        <v>200</v>
      </c>
      <c r="G42" s="23">
        <v>75</v>
      </c>
      <c r="H42" s="23">
        <v>78.75</v>
      </c>
      <c r="I42" s="27">
        <v>80.25</v>
      </c>
      <c r="J42" s="23">
        <f t="shared" si="21"/>
        <v>78</v>
      </c>
      <c r="K42" s="23">
        <f t="shared" si="24"/>
        <v>2.7041634565979922</v>
      </c>
      <c r="L42" s="23">
        <f t="shared" si="25"/>
        <v>3.466876226407682</v>
      </c>
      <c r="M42" s="23">
        <v>78</v>
      </c>
      <c r="N42" s="5">
        <v>0</v>
      </c>
      <c r="O42" s="42">
        <v>78</v>
      </c>
      <c r="P42" s="23">
        <f t="shared" si="1"/>
        <v>15600</v>
      </c>
      <c r="Q42" s="4"/>
      <c r="R42" s="8"/>
    </row>
    <row r="43" spans="1:18" ht="29.25" customHeight="1">
      <c r="A43" s="26">
        <v>30</v>
      </c>
      <c r="B43" s="43" t="s">
        <v>52</v>
      </c>
      <c r="C43" s="44"/>
      <c r="D43" s="25" t="s">
        <v>28</v>
      </c>
      <c r="E43" s="17" t="s">
        <v>55</v>
      </c>
      <c r="F43" s="18">
        <v>200</v>
      </c>
      <c r="G43" s="23">
        <v>75</v>
      </c>
      <c r="H43" s="23">
        <v>78.75</v>
      </c>
      <c r="I43" s="23">
        <v>80.25</v>
      </c>
      <c r="J43" s="23">
        <f t="shared" si="21"/>
        <v>78</v>
      </c>
      <c r="K43" s="23">
        <f>STDEV(G43:I43)</f>
        <v>2.7041634565979922</v>
      </c>
      <c r="L43" s="23">
        <f>(K43/J43)*100</f>
        <v>3.466876226407682</v>
      </c>
      <c r="M43" s="23">
        <v>78</v>
      </c>
      <c r="N43" s="5">
        <v>0</v>
      </c>
      <c r="O43" s="42">
        <v>78</v>
      </c>
      <c r="P43" s="23">
        <f t="shared" si="1"/>
        <v>15600</v>
      </c>
      <c r="Q43" s="4"/>
      <c r="R43" s="8"/>
    </row>
    <row r="44" spans="1:18" ht="29.25" customHeight="1">
      <c r="A44" s="31">
        <v>31</v>
      </c>
      <c r="B44" s="43" t="s">
        <v>53</v>
      </c>
      <c r="C44" s="44"/>
      <c r="D44" s="25" t="s">
        <v>28</v>
      </c>
      <c r="E44" s="17" t="s">
        <v>55</v>
      </c>
      <c r="F44" s="18">
        <v>500</v>
      </c>
      <c r="G44" s="23">
        <v>19</v>
      </c>
      <c r="H44" s="23">
        <v>19.95</v>
      </c>
      <c r="I44" s="23">
        <v>20.329999999999998</v>
      </c>
      <c r="J44" s="23">
        <f t="shared" si="21"/>
        <v>19.760000000000002</v>
      </c>
      <c r="K44" s="23">
        <f t="shared" ref="K44" si="26">STDEV(G44:I44)</f>
        <v>0.68505474233814012</v>
      </c>
      <c r="L44" s="23">
        <f t="shared" ref="L44" si="27">(K44/J44)*100</f>
        <v>3.4668762264075914</v>
      </c>
      <c r="M44" s="23">
        <v>19.760000000000002</v>
      </c>
      <c r="N44" s="5">
        <v>0</v>
      </c>
      <c r="O44" s="42">
        <v>19.760000000000002</v>
      </c>
      <c r="P44" s="23">
        <f t="shared" si="1"/>
        <v>9880</v>
      </c>
      <c r="Q44" s="4"/>
      <c r="R44" s="8"/>
    </row>
    <row r="45" spans="1:18" ht="29.25" customHeight="1">
      <c r="A45" s="31">
        <v>32</v>
      </c>
      <c r="B45" s="43" t="s">
        <v>54</v>
      </c>
      <c r="C45" s="44"/>
      <c r="D45" s="25" t="s">
        <v>28</v>
      </c>
      <c r="E45" s="17" t="s">
        <v>27</v>
      </c>
      <c r="F45" s="18">
        <v>80</v>
      </c>
      <c r="G45" s="32">
        <v>180.33</v>
      </c>
      <c r="H45" s="32">
        <v>189.35</v>
      </c>
      <c r="I45" s="32">
        <v>192.95</v>
      </c>
      <c r="J45" s="23">
        <f t="shared" si="21"/>
        <v>187.54333333333332</v>
      </c>
      <c r="K45" s="23">
        <f>STDEV(G45:I45)</f>
        <v>6.5010870885827758</v>
      </c>
      <c r="L45" s="23">
        <f>(K45/J45)*100</f>
        <v>3.4664453132162043</v>
      </c>
      <c r="M45" s="23">
        <v>187.54</v>
      </c>
      <c r="N45" s="5">
        <v>22</v>
      </c>
      <c r="O45" s="42">
        <v>228.8</v>
      </c>
      <c r="P45" s="23">
        <f t="shared" si="1"/>
        <v>18304</v>
      </c>
      <c r="Q45" s="4"/>
      <c r="R45" s="8"/>
    </row>
    <row r="46" spans="1:18" ht="29.25" customHeight="1">
      <c r="A46" s="31">
        <v>33</v>
      </c>
      <c r="B46" s="43" t="s">
        <v>70</v>
      </c>
      <c r="C46" s="44"/>
      <c r="D46" s="25" t="s">
        <v>28</v>
      </c>
      <c r="E46" s="17" t="s">
        <v>27</v>
      </c>
      <c r="F46" s="18">
        <v>30</v>
      </c>
      <c r="G46" s="32">
        <v>120</v>
      </c>
      <c r="H46" s="32">
        <v>126</v>
      </c>
      <c r="I46" s="32">
        <v>128.4</v>
      </c>
      <c r="J46" s="27">
        <f t="shared" si="21"/>
        <v>124.8</v>
      </c>
      <c r="K46" s="27">
        <f t="shared" ref="K46" si="28">STDEV(G46:I46)</f>
        <v>4.3266615305569216</v>
      </c>
      <c r="L46" s="27">
        <f t="shared" ref="L46" si="29">(K46/J46)*100</f>
        <v>3.4668762264077899</v>
      </c>
      <c r="M46" s="27">
        <v>124.8</v>
      </c>
      <c r="N46" s="5">
        <v>0</v>
      </c>
      <c r="O46" s="42">
        <v>124.8</v>
      </c>
      <c r="P46" s="27">
        <f t="shared" si="1"/>
        <v>3744</v>
      </c>
      <c r="Q46" s="4"/>
      <c r="R46" s="8"/>
    </row>
    <row r="47" spans="1:18" ht="29.25" customHeight="1">
      <c r="A47" s="31">
        <v>34</v>
      </c>
      <c r="B47" s="43" t="s">
        <v>69</v>
      </c>
      <c r="C47" s="44"/>
      <c r="D47" s="25" t="s">
        <v>28</v>
      </c>
      <c r="E47" s="17" t="s">
        <v>27</v>
      </c>
      <c r="F47" s="18">
        <v>20</v>
      </c>
      <c r="G47" s="32">
        <v>239</v>
      </c>
      <c r="H47" s="32">
        <v>250.95</v>
      </c>
      <c r="I47" s="32">
        <v>255.73</v>
      </c>
      <c r="J47" s="27">
        <f t="shared" ref="J47" si="30">AVERAGE(G47:I47)</f>
        <v>248.55999999999997</v>
      </c>
      <c r="K47" s="27">
        <f t="shared" ref="K47" si="31">STDEV(G47:I47)</f>
        <v>8.6172675483596333</v>
      </c>
      <c r="L47" s="27">
        <f t="shared" ref="L47" si="32">(K47/J47)*100</f>
        <v>3.4668762264079631</v>
      </c>
      <c r="M47" s="27">
        <v>248.56</v>
      </c>
      <c r="N47" s="5">
        <v>0</v>
      </c>
      <c r="O47" s="42">
        <v>248.56</v>
      </c>
      <c r="P47" s="27">
        <f t="shared" si="1"/>
        <v>4971.2</v>
      </c>
      <c r="Q47" s="4"/>
      <c r="R47" s="8"/>
    </row>
    <row r="48" spans="1:18" ht="29.25" customHeight="1">
      <c r="A48" s="31">
        <v>35</v>
      </c>
      <c r="B48" s="43" t="s">
        <v>68</v>
      </c>
      <c r="C48" s="44"/>
      <c r="D48" s="29" t="s">
        <v>28</v>
      </c>
      <c r="E48" s="17" t="s">
        <v>27</v>
      </c>
      <c r="F48" s="18">
        <v>4</v>
      </c>
      <c r="G48" s="32">
        <v>478</v>
      </c>
      <c r="H48" s="32">
        <v>501.9</v>
      </c>
      <c r="I48" s="32">
        <v>511.46</v>
      </c>
      <c r="J48" s="23">
        <f t="shared" si="21"/>
        <v>497.11999999999995</v>
      </c>
      <c r="K48" s="23">
        <f t="shared" ref="K48:K52" si="33">STDEV(G48:I48)</f>
        <v>17.234535096719267</v>
      </c>
      <c r="L48" s="23">
        <f t="shared" ref="L48:L52" si="34">(K48/J48)*100</f>
        <v>3.4668762264079631</v>
      </c>
      <c r="M48" s="23">
        <v>497.12</v>
      </c>
      <c r="N48" s="5">
        <v>0</v>
      </c>
      <c r="O48" s="42">
        <v>497.12</v>
      </c>
      <c r="P48" s="23">
        <f t="shared" si="1"/>
        <v>1988.48</v>
      </c>
      <c r="Q48" s="4"/>
      <c r="R48" s="8"/>
    </row>
    <row r="49" spans="1:18" ht="29.25" customHeight="1">
      <c r="A49" s="31">
        <v>36</v>
      </c>
      <c r="B49" s="43" t="s">
        <v>67</v>
      </c>
      <c r="C49" s="44"/>
      <c r="D49" s="29" t="s">
        <v>28</v>
      </c>
      <c r="E49" s="17" t="s">
        <v>27</v>
      </c>
      <c r="F49" s="18">
        <v>15</v>
      </c>
      <c r="G49" s="32">
        <v>959.09</v>
      </c>
      <c r="H49" s="32">
        <v>1007.04</v>
      </c>
      <c r="I49" s="32">
        <v>1026.23</v>
      </c>
      <c r="J49" s="32">
        <f t="shared" si="21"/>
        <v>997.45333333333338</v>
      </c>
      <c r="K49" s="28">
        <f t="shared" si="33"/>
        <v>34.581397214880383</v>
      </c>
      <c r="L49" s="28">
        <f t="shared" si="34"/>
        <v>3.4669689357109825</v>
      </c>
      <c r="M49" s="28">
        <v>997.45</v>
      </c>
      <c r="N49" s="5">
        <v>10</v>
      </c>
      <c r="O49" s="42">
        <v>1097.2</v>
      </c>
      <c r="P49" s="28">
        <f t="shared" si="1"/>
        <v>16458</v>
      </c>
      <c r="Q49" s="4"/>
      <c r="R49" s="8"/>
    </row>
    <row r="50" spans="1:18" ht="29.25" customHeight="1">
      <c r="A50" s="31">
        <v>37</v>
      </c>
      <c r="B50" s="43" t="s">
        <v>66</v>
      </c>
      <c r="C50" s="44"/>
      <c r="D50" s="29" t="s">
        <v>28</v>
      </c>
      <c r="E50" s="17" t="s">
        <v>27</v>
      </c>
      <c r="F50" s="18">
        <v>5</v>
      </c>
      <c r="G50" s="28">
        <v>260</v>
      </c>
      <c r="H50" s="28">
        <v>273</v>
      </c>
      <c r="I50" s="28">
        <v>278.2</v>
      </c>
      <c r="J50" s="32">
        <f t="shared" si="21"/>
        <v>270.40000000000003</v>
      </c>
      <c r="K50" s="28">
        <f t="shared" si="33"/>
        <v>9.3744333162058435</v>
      </c>
      <c r="L50" s="28">
        <f t="shared" si="34"/>
        <v>3.4668762264074857</v>
      </c>
      <c r="M50" s="28">
        <v>270.39999999999998</v>
      </c>
      <c r="N50" s="5">
        <v>10</v>
      </c>
      <c r="O50" s="42">
        <v>297.44</v>
      </c>
      <c r="P50" s="28">
        <f t="shared" si="1"/>
        <v>1487.2</v>
      </c>
      <c r="Q50" s="4"/>
      <c r="R50" s="8"/>
    </row>
    <row r="51" spans="1:18" s="41" customFormat="1" ht="29.25" customHeight="1">
      <c r="A51" s="34">
        <v>38</v>
      </c>
      <c r="B51" s="43" t="s">
        <v>65</v>
      </c>
      <c r="C51" s="44"/>
      <c r="D51" s="35" t="s">
        <v>28</v>
      </c>
      <c r="E51" s="36" t="s">
        <v>27</v>
      </c>
      <c r="F51" s="37">
        <v>12</v>
      </c>
      <c r="G51" s="38">
        <v>1727.27</v>
      </c>
      <c r="H51" s="38">
        <v>1813.63</v>
      </c>
      <c r="I51" s="38">
        <v>1848.18</v>
      </c>
      <c r="J51" s="38">
        <f t="shared" si="21"/>
        <v>1796.36</v>
      </c>
      <c r="K51" s="38">
        <f t="shared" si="33"/>
        <v>62.277577827015861</v>
      </c>
      <c r="L51" s="38">
        <f t="shared" si="34"/>
        <v>3.4668762289861648</v>
      </c>
      <c r="M51" s="38">
        <v>1796.36</v>
      </c>
      <c r="N51" s="39">
        <v>10</v>
      </c>
      <c r="O51" s="38">
        <v>1976</v>
      </c>
      <c r="P51" s="38">
        <f t="shared" si="1"/>
        <v>23712</v>
      </c>
      <c r="Q51" s="40"/>
      <c r="R51" s="40"/>
    </row>
    <row r="52" spans="1:18" s="41" customFormat="1" ht="29.25" customHeight="1">
      <c r="A52" s="34">
        <v>39</v>
      </c>
      <c r="B52" s="43" t="s">
        <v>71</v>
      </c>
      <c r="C52" s="44"/>
      <c r="D52" s="35" t="s">
        <v>28</v>
      </c>
      <c r="E52" s="36" t="s">
        <v>27</v>
      </c>
      <c r="F52" s="37">
        <v>15</v>
      </c>
      <c r="G52" s="38">
        <v>568.17999999999995</v>
      </c>
      <c r="H52" s="38">
        <v>596.59</v>
      </c>
      <c r="I52" s="38">
        <v>607.95000000000005</v>
      </c>
      <c r="J52" s="38">
        <f t="shared" si="21"/>
        <v>590.90666666666664</v>
      </c>
      <c r="K52" s="38">
        <f t="shared" si="33"/>
        <v>20.485078309183244</v>
      </c>
      <c r="L52" s="38">
        <f t="shared" si="34"/>
        <v>3.4667197824557592</v>
      </c>
      <c r="M52" s="38">
        <v>590.91</v>
      </c>
      <c r="N52" s="39">
        <v>10</v>
      </c>
      <c r="O52" s="38">
        <v>650</v>
      </c>
      <c r="P52" s="38">
        <f t="shared" si="1"/>
        <v>9750</v>
      </c>
      <c r="Q52" s="40"/>
      <c r="R52" s="40"/>
    </row>
    <row r="53" spans="1:18" s="41" customFormat="1" ht="29.25" customHeight="1">
      <c r="A53" s="34">
        <v>40</v>
      </c>
      <c r="B53" s="43" t="s">
        <v>64</v>
      </c>
      <c r="C53" s="44"/>
      <c r="D53" s="35" t="s">
        <v>28</v>
      </c>
      <c r="E53" s="36" t="s">
        <v>55</v>
      </c>
      <c r="F53" s="37">
        <v>20</v>
      </c>
      <c r="G53" s="38">
        <v>334.43</v>
      </c>
      <c r="H53" s="38">
        <v>351.15</v>
      </c>
      <c r="I53" s="38">
        <v>357.84</v>
      </c>
      <c r="J53" s="38">
        <f t="shared" si="21"/>
        <v>347.80666666666662</v>
      </c>
      <c r="K53" s="38">
        <f t="shared" ref="K53" si="35">STDEV(G53:I53)</f>
        <v>12.057795542029131</v>
      </c>
      <c r="L53" s="38">
        <f t="shared" ref="L53" si="36">(K53/J53)*100</f>
        <v>3.4668097818795305</v>
      </c>
      <c r="M53" s="38">
        <v>347.81</v>
      </c>
      <c r="N53" s="39">
        <v>22</v>
      </c>
      <c r="O53" s="38">
        <v>424.33</v>
      </c>
      <c r="P53" s="38">
        <f t="shared" si="1"/>
        <v>8486.6</v>
      </c>
      <c r="Q53" s="40"/>
      <c r="R53" s="40"/>
    </row>
    <row r="54" spans="1:18">
      <c r="A54" s="48" t="s">
        <v>16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 t="s">
        <v>16</v>
      </c>
      <c r="N54" s="48"/>
      <c r="O54" s="19"/>
      <c r="P54" s="16">
        <f>SUM(P12:P53)</f>
        <v>594339.86999999976</v>
      </c>
      <c r="Q54" s="2"/>
    </row>
    <row r="55" spans="1:18" ht="15" customHeight="1">
      <c r="A55" s="45" t="s">
        <v>26</v>
      </c>
      <c r="B55" s="46"/>
      <c r="C55" s="46"/>
      <c r="D55" s="20"/>
      <c r="E55" s="20"/>
      <c r="F55" s="20"/>
      <c r="G55" s="22">
        <f>P54</f>
        <v>594339.86999999976</v>
      </c>
      <c r="H55" s="20" t="s">
        <v>25</v>
      </c>
      <c r="I55" s="20"/>
      <c r="J55" s="20"/>
      <c r="K55" s="20"/>
      <c r="L55" s="20"/>
      <c r="M55" s="20"/>
      <c r="N55" s="20"/>
      <c r="O55" s="20"/>
      <c r="P55" s="21"/>
      <c r="Q55" s="2"/>
    </row>
    <row r="56" spans="1:18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"/>
      <c r="O56" s="15"/>
      <c r="P56" s="13"/>
      <c r="Q56" s="2"/>
    </row>
    <row r="57" spans="1:18">
      <c r="A57" s="1"/>
      <c r="B57" s="9"/>
      <c r="C57" s="2"/>
      <c r="D57" s="2"/>
      <c r="E57" s="2"/>
      <c r="F57" s="1"/>
      <c r="G57" s="13"/>
      <c r="H57" s="13"/>
      <c r="I57" s="4"/>
      <c r="J57" s="13"/>
      <c r="K57" s="13"/>
      <c r="L57" s="13"/>
      <c r="M57" s="13"/>
      <c r="N57" s="4"/>
      <c r="O57" s="13"/>
      <c r="P57" s="13"/>
      <c r="Q57" s="2"/>
    </row>
  </sheetData>
  <mergeCells count="65">
    <mergeCell ref="A38:A40"/>
    <mergeCell ref="B46:C46"/>
    <mergeCell ref="A56:M56"/>
    <mergeCell ref="A55:C55"/>
    <mergeCell ref="A9:P9"/>
    <mergeCell ref="B42:C42"/>
    <mergeCell ref="B43:C43"/>
    <mergeCell ref="B44:C44"/>
    <mergeCell ref="B45:C45"/>
    <mergeCell ref="B48:C48"/>
    <mergeCell ref="B47:C47"/>
    <mergeCell ref="B39:C39"/>
    <mergeCell ref="B40:C40"/>
    <mergeCell ref="B12:C12"/>
    <mergeCell ref="B13:C13"/>
    <mergeCell ref="B14:C14"/>
    <mergeCell ref="A3:P3"/>
    <mergeCell ref="A6:B6"/>
    <mergeCell ref="C6:P6"/>
    <mergeCell ref="A7:B7"/>
    <mergeCell ref="C7:P7"/>
    <mergeCell ref="A8:P8"/>
    <mergeCell ref="A54:N54"/>
    <mergeCell ref="P10:P11"/>
    <mergeCell ref="A10:A11"/>
    <mergeCell ref="B10:C11"/>
    <mergeCell ref="D10:D11"/>
    <mergeCell ref="N10:N11"/>
    <mergeCell ref="O10:O11"/>
    <mergeCell ref="J10:J11"/>
    <mergeCell ref="E10:E11"/>
    <mergeCell ref="F10:F11"/>
    <mergeCell ref="K10:K11"/>
    <mergeCell ref="L10:L11"/>
    <mergeCell ref="M10:M11"/>
    <mergeCell ref="B38:C38"/>
    <mergeCell ref="B41:C41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2:C32"/>
    <mergeCell ref="B33:C33"/>
    <mergeCell ref="B34:C34"/>
    <mergeCell ref="B37:C37"/>
    <mergeCell ref="B27:C27"/>
    <mergeCell ref="B28:C28"/>
    <mergeCell ref="B29:C29"/>
    <mergeCell ref="B30:C30"/>
    <mergeCell ref="B31:C31"/>
    <mergeCell ref="B35:C35"/>
    <mergeCell ref="B36:C36"/>
    <mergeCell ref="B53:C53"/>
    <mergeCell ref="B49:C49"/>
    <mergeCell ref="B50:C50"/>
    <mergeCell ref="B51:C51"/>
    <mergeCell ref="B52:C52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2026-07-24T09:53:57Z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