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цены'!$A$1:$P$20</definedName>
  </definedNames>
  <calcPr/>
</workbook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<sst xmlns="http://schemas.openxmlformats.org/spreadsheetml/2006/main" count="29" uniqueCount="29">
  <si>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 (НМЦК) на  приобретение ПО VipNet Client (рег № в РППО 778) </t>
  </si>
  <si>
    <t>№</t>
  </si>
  <si>
    <t xml:space="preserve">Обьект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</si>
  <si>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</si>
  <si>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</si>
  <si>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</si>
  <si>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</si>
  <si>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</si>
  <si>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Ценовое предложение № 1  </t>
  </si>
  <si>
    <t xml:space="preserve">Ценовое предложение № 2              </t>
  </si>
  <si>
    <r>
      <t xml:space="preserve">Ценовое предложение № 3        </t>
    </r>
    <r>
      <rPr>
        <b/>
        <sz val="10"/>
        <color indexed="2"/>
        <rFont val="Times New Roman"/>
      </rPr>
      <t xml:space="preserve"> </t>
    </r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</si>
  <si>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</si>
  <si>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</si>
  <si>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</si>
  <si>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r>
      <t/>
    </r>
    <r>
      <rPr>
        <b/>
        <sz val="10"/>
        <color indexed="64"/>
        <rFont val="Times New Roman"/>
      </rPr>
      <t xml:space="preserve">Расчет НМЦК по формуле</t>
    </r>
    <r>
      <rPr>
        <sz val="10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</si>
  <si>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</si>
  <si>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</si>
  <si>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НМЦК, контракта с учетом округления цены за единицу (руб.)</t>
  </si>
  <si>
    <t xml:space="preserve">Передача права на использование ПО ViPNet Client 5 for Linux (Update Client4 Lin), сеть 1335 </t>
  </si>
  <si>
    <t>шт.</t>
  </si>
  <si>
    <t xml:space="preserve">Передача права на использование ПО ViPNet Client 5 for Linux (Update Client4 Lin), сеть 1274</t>
  </si>
  <si>
    <t xml:space="preserve">Установка и настройка ПО ViPNet Client 5 for Linux </t>
  </si>
  <si>
    <t xml:space="preserve">Передача права на использование ПО ViPNet Client 5 for Linux , сеть 1335 </t>
  </si>
  <si>
    <t xml:space="preserve">Компакт-диск с дистрибутивом ПО ViPNet Client 5 for Linux (КС2) </t>
  </si>
  <si>
    <t xml:space="preserve">ИТОГО </t>
  </si>
  <si>
    <t xml:space="preserve">В результате проведенного расчета НМЦК составила: </t>
  </si>
  <si>
    <t xml:space="preserve">  рублей (Пятьдесят тысяч четыреста два рубля), с учетом НДС.</t>
  </si>
  <si>
    <t xml:space="preserve">В связи с тем что на данную закупку выделено ЛБО в размере 49300,00 рублей , стоимость НМЦК составляет 49300,00(Сорок девять тясяч триста) рублей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</si>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</sst>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7.7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7.7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b/>
      <sz val="10.000000"/>
      <name val="Times New Roman"/>
    </font>
    <font>
      <sz val="11.000000"/>
      <color indexed="64"/>
      <name val="Times New Roman"/>
    </font>
    <font>
      <sz val="12.000000"/>
      <color indexed="64"/>
      <name val="Times New Roman"/>
    </font>
    <font>
      <sz val="12.000000"/>
      <color indexed="64"/>
      <name val="Calibri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54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right" vertical="top" wrapText="1"/>
    </xf>
    <xf fontId="22" fillId="0" borderId="0" numFmtId="0" xfId="0" applyFont="1" applyAlignment="1">
      <alignment horizontal="right" vertical="top"/>
    </xf>
    <xf fontId="21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2" fillId="0" borderId="13" numFmtId="0" xfId="0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 vertical="center" wrapText="1"/>
    </xf>
    <xf fontId="22" fillId="0" borderId="11" numFmtId="2" xfId="0" applyNumberFormat="1" applyFont="1" applyBorder="1" applyAlignment="1">
      <alignment horizontal="center" vertical="top" wrapText="1"/>
    </xf>
    <xf fontId="22" fillId="0" borderId="11" numFmtId="0" xfId="0" applyFont="1" applyBorder="1" applyAlignment="1">
      <alignment horizontal="center" vertical="top" wrapText="1"/>
    </xf>
    <xf fontId="22" fillId="0" borderId="15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top" wrapText="1"/>
    </xf>
    <xf fontId="22" fillId="0" borderId="16" numFmtId="0" xfId="0" applyFont="1" applyBorder="1" applyAlignment="1">
      <alignment horizontal="center" vertical="top" wrapText="1"/>
    </xf>
    <xf fontId="22" fillId="0" borderId="15" numFmtId="0" xfId="0" applyFont="1" applyBorder="1" applyAlignment="1">
      <alignment horizontal="center" vertical="top" wrapText="1"/>
    </xf>
    <xf fontId="20" fillId="0" borderId="15" numFmtId="0" xfId="0" applyFont="1" applyBorder="1" applyAlignment="1">
      <alignment horizontal="center" vertical="top" wrapText="1"/>
    </xf>
    <xf fontId="22" fillId="0" borderId="17" numFmtId="0" xfId="0" applyFont="1" applyBorder="1" applyAlignment="1">
      <alignment horizontal="center" vertical="center" wrapText="1"/>
    </xf>
    <xf fontId="24" fillId="32" borderId="15" numFmtId="0" xfId="0" applyFont="1" applyFill="1" applyBorder="1" applyAlignment="1">
      <alignment vertical="top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8" numFmtId="2" xfId="0" applyNumberFormat="1" applyFont="1" applyBorder="1" applyAlignment="1">
      <alignment horizontal="center" vertical="center" wrapText="1"/>
    </xf>
    <xf fontId="20" fillId="0" borderId="15" numFmtId="164" xfId="0" applyNumberFormat="1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/>
    </xf>
    <xf fontId="22" fillId="0" borderId="15" numFmtId="2" xfId="0" applyNumberFormat="1" applyFont="1" applyBorder="1" applyAlignment="1">
      <alignment horizontal="center" vertical="center" wrapText="1"/>
    </xf>
    <xf fontId="22" fillId="0" borderId="15" numFmtId="165" xfId="0" applyNumberFormat="1" applyFont="1" applyBorder="1" applyAlignment="1">
      <alignment horizontal="center" vertical="center" wrapText="1"/>
    </xf>
    <xf fontId="22" fillId="0" borderId="19" numFmtId="0" xfId="0" applyFont="1" applyBorder="1" applyAlignment="1">
      <alignment horizontal="center" vertical="top" wrapText="1"/>
    </xf>
    <xf fontId="25" fillId="0" borderId="0" numFmtId="0" xfId="0" applyFont="1" applyAlignment="1">
      <alignment horizontal="justify" wrapText="1"/>
    </xf>
    <xf fontId="22" fillId="0" borderId="0" numFmtId="0" xfId="0" applyFont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0" fillId="0" borderId="19" numFmtId="2" xfId="0" applyNumberFormat="1" applyFont="1" applyBorder="1" applyAlignment="1">
      <alignment horizontal="center" vertical="center" wrapText="1"/>
    </xf>
    <xf fontId="20" fillId="0" borderId="0" numFmtId="164" xfId="0" applyNumberFormat="1" applyFont="1" applyAlignment="1">
      <alignment horizontal="center" vertical="center" wrapText="1"/>
    </xf>
    <xf fontId="20" fillId="0" borderId="19" numFmtId="0" xfId="0" applyFont="1" applyBorder="1" applyAlignment="1">
      <alignment horizontal="center" vertical="center"/>
    </xf>
    <xf fontId="22" fillId="0" borderId="19" numFmtId="2" xfId="0" applyNumberFormat="1" applyFont="1" applyBorder="1" applyAlignment="1">
      <alignment horizontal="center" vertical="center" wrapText="1"/>
    </xf>
    <xf fontId="22" fillId="0" borderId="20" numFmtId="2" xfId="0" applyNumberFormat="1" applyFont="1" applyBorder="1" applyAlignment="1">
      <alignment horizontal="center" vertical="center" wrapText="1"/>
    </xf>
    <xf fontId="0" fillId="0" borderId="0" numFmtId="0" xfId="0" applyAlignment="1">
      <alignment vertical="center"/>
    </xf>
    <xf fontId="21" fillId="0" borderId="0" numFmtId="0" xfId="0" applyFont="1" applyAlignment="1">
      <alignment vertical="center"/>
    </xf>
    <xf fontId="21" fillId="0" borderId="0" numFmtId="2" xfId="0" applyNumberFormat="1" applyFont="1" applyAlignment="1">
      <alignment vertical="center"/>
    </xf>
    <xf fontId="0" fillId="0" borderId="0" numFmtId="0" xfId="0"/>
    <xf fontId="21" fillId="0" borderId="0" numFmtId="0" xfId="0" applyFont="1" applyAlignment="1">
      <alignment horizontal="left" vertical="top" wrapText="1"/>
    </xf>
    <xf fontId="21" fillId="0" borderId="0" numFmtId="0" xfId="0" applyFont="1" applyAlignment="1">
      <alignment horizontal="left" vertical="top"/>
    </xf>
    <xf fontId="20" fillId="0" borderId="0" numFmtId="0" xfId="0" applyFont="1" applyAlignment="1">
      <alignment horizontal="left" vertical="justify" wrapText="1"/>
    </xf>
    <xf fontId="21" fillId="0" borderId="0" numFmtId="0" xfId="0" applyFont="1"/>
    <xf fontId="25" fillId="0" borderId="0" numFmtId="0" xfId="0" applyFont="1"/>
    <xf fontId="25" fillId="0" borderId="0" numFmtId="0" xfId="0" applyFont="1" applyAlignment="1" applyProtection="1">
      <alignment horizontal="left" vertical="top" wrapText="1"/>
      <protection locked="0"/>
    </xf>
    <xf fontId="25" fillId="0" borderId="0" numFmtId="0" xfId="0" applyFont="1" applyAlignment="1" applyProtection="1">
      <alignment wrapText="1"/>
      <protection locked="0"/>
    </xf>
    <xf fontId="25" fillId="0" borderId="0" numFmtId="165" xfId="0" applyNumberFormat="1" applyFont="1" applyAlignment="1" applyProtection="1">
      <alignment horizontal="center" vertical="center"/>
      <protection locked="0"/>
    </xf>
    <xf fontId="25" fillId="0" borderId="0" numFmtId="0" xfId="0" applyFont="1" applyAlignment="1" applyProtection="1">
      <alignment horizontal="center" wrapText="1"/>
      <protection locked="0"/>
    </xf>
    <xf fontId="25" fillId="0" borderId="0" numFmtId="0" xfId="0" applyFont="1" applyAlignment="1">
      <alignment vertical="center" wrapText="1"/>
    </xf>
    <xf fontId="25" fillId="0" borderId="0" numFmtId="0" xfId="0" applyFont="1" applyAlignment="1">
      <alignment vertical="center"/>
    </xf>
    <xf fontId="26" fillId="0" borderId="0" numFmtId="0" xfId="0" applyFont="1" applyAlignment="1">
      <alignment vertical="center"/>
    </xf>
    <xf fontId="25" fillId="0" borderId="0" numFmtId="165" xfId="0" applyNumberFormat="1" applyFont="1" applyAlignment="1" applyProtection="1">
      <alignment horizontal="left" vertical="center" wrapText="1"/>
      <protection locked="0"/>
    </xf>
    <xf fontId="26" fillId="0" borderId="0" numFmtId="0" xfId="0" applyFont="1" applyAlignment="1">
      <alignment horizontal="left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3</xdr:row>
      <xdr:rowOff>949895</xdr:rowOff>
    </xdr:from>
    <xdr:to>
      <xdr:col>10</xdr:col>
      <xdr:colOff>18230</xdr:colOff>
      <xdr:row>3</xdr:row>
      <xdr:rowOff>1305073</xdr:rowOff>
    </xdr:to>
    <xdr:pic>
      <xdr:nvPicPr>
        <xdr:cNvPr id="1421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18909</xdr:colOff>
      <xdr:row>3</xdr:row>
      <xdr:rowOff>925115</xdr:rowOff>
    </xdr:from>
    <xdr:to>
      <xdr:col>8</xdr:col>
      <xdr:colOff>991305</xdr:colOff>
      <xdr:row>3</xdr:row>
      <xdr:rowOff>1362893</xdr:rowOff>
    </xdr:to>
    <xdr:pic>
      <xdr:nvPicPr>
        <xdr:cNvPr id="1422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17896</xdr:colOff>
      <xdr:row>3</xdr:row>
      <xdr:rowOff>1602432</xdr:rowOff>
    </xdr:from>
    <xdr:to>
      <xdr:col>10</xdr:col>
      <xdr:colOff>1134367</xdr:colOff>
      <xdr:row>3</xdr:row>
      <xdr:rowOff>1965870</xdr:rowOff>
    </xdr:to>
    <xdr:pic>
      <xdr:nvPicPr>
        <xdr:cNvPr id="1423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256058</xdr:colOff>
      <xdr:row>3</xdr:row>
      <xdr:rowOff>1404193</xdr:rowOff>
    </xdr:from>
    <xdr:to>
      <xdr:col>10</xdr:col>
      <xdr:colOff>401984</xdr:colOff>
      <xdr:row>3</xdr:row>
      <xdr:rowOff>1635472</xdr:rowOff>
    </xdr:to>
    <xdr:pic>
      <xdr:nvPicPr>
        <xdr:cNvPr id="1424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" zoomScale="85" workbookViewId="0">
      <selection activeCell="A12" activeCellId="0" sqref="A12:N12"/>
    </sheetView>
  </sheetViews>
  <sheetFormatPr baseColWidth="8" defaultRowHeight="12.75" customHeight="1"/>
  <cols>
    <col customWidth="1" min="1" max="1" style="1" width="5"/>
    <col customWidth="1" min="2" max="2" style="1" width="25"/>
    <col customWidth="1" min="3" max="3" style="1" width="7.5703100000000001"/>
    <col customWidth="1" min="4" max="4" style="1" width="6.8554700000000004"/>
    <col customWidth="1" min="5" max="6" style="1" width="14.425800000000001"/>
    <col customWidth="1" min="7" max="7" style="1" width="13.855499999999999"/>
    <col customWidth="1" min="8" max="8" style="1" width="15.425800000000001"/>
    <col customWidth="1" min="9" max="9" style="1" width="15.710900000000001"/>
    <col customWidth="1" min="10" max="10" style="1" width="14.2852"/>
    <col customWidth="1" min="11" max="11" style="1" width="22"/>
    <col customWidth="1" min="12" max="13" style="1" width="13.855499999999999"/>
    <col customWidth="1" min="14" max="14" style="1" width="14.425800000000001"/>
    <col customWidth="1" min="15" max="257" style="1" width="9.1406200000000002"/>
  </cols>
  <sheetData>
    <row r="1" ht="25.5" customHeight="1">
      <c r="K1" s="2"/>
      <c r="L1" s="3"/>
      <c r="M1" s="3"/>
      <c r="N1" s="3"/>
    </row>
    <row r="2" ht="46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9" customHeight="1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/>
      <c r="G3" s="9"/>
      <c r="H3" s="10" t="s">
        <v>6</v>
      </c>
      <c r="I3" s="10"/>
      <c r="J3" s="10"/>
      <c r="K3" s="11" t="s">
        <v>7</v>
      </c>
      <c r="L3" s="11"/>
      <c r="M3" s="11"/>
      <c r="N3" s="11"/>
    </row>
    <row r="4" ht="166.5" customHeight="1">
      <c r="A4" s="12"/>
      <c r="B4" s="13"/>
      <c r="C4" s="5"/>
      <c r="D4" s="5"/>
      <c r="E4" s="14" t="s">
        <v>8</v>
      </c>
      <c r="F4" s="15" t="s">
        <v>9</v>
      </c>
      <c r="G4" s="15" t="s">
        <v>10</v>
      </c>
      <c r="H4" s="16" t="s">
        <v>11</v>
      </c>
      <c r="I4" s="16" t="s">
        <v>12</v>
      </c>
      <c r="J4" s="16" t="s">
        <v>13</v>
      </c>
      <c r="K4" s="17" t="s">
        <v>14</v>
      </c>
      <c r="L4" s="16" t="s">
        <v>15</v>
      </c>
      <c r="M4" s="16" t="s">
        <v>16</v>
      </c>
      <c r="N4" s="16" t="s">
        <v>17</v>
      </c>
    </row>
    <row r="5" ht="79.5" customHeight="1">
      <c r="A5" s="18">
        <v>1</v>
      </c>
      <c r="B5" s="19" t="s">
        <v>18</v>
      </c>
      <c r="C5" s="20" t="s">
        <v>19</v>
      </c>
      <c r="D5" s="21">
        <v>1</v>
      </c>
      <c r="E5" s="22">
        <v>2545</v>
      </c>
      <c r="F5" s="22">
        <v>2569</v>
      </c>
      <c r="G5" s="22">
        <v>2470</v>
      </c>
      <c r="H5" s="23">
        <f t="shared" ref="H5:H9" si="0">AVERAGE(E5:G5)</f>
        <v>2528</v>
      </c>
      <c r="I5" s="24">
        <f t="shared" ref="I5:I9" si="1">SQRT(((SUM((POWER(E5-H5,2)),(POWER(F5-H5,2)),(POWER(G5-H5,2)))/(COLUMNS(E5:G5)-1))))</f>
        <v>51.643005334701428</v>
      </c>
      <c r="J5" s="24">
        <f t="shared" ref="J5:J9" si="2">I5/H5*100</f>
        <v>2.0428404008979992</v>
      </c>
      <c r="K5" s="25">
        <f t="shared" ref="K5:K9" si="3">((D5/3)*(SUM(E5:G5)))</f>
        <v>2528</v>
      </c>
      <c r="L5" s="26">
        <f t="shared" ref="L5:L9" si="4">K5/D5</f>
        <v>2528</v>
      </c>
      <c r="M5" s="25">
        <f t="shared" ref="M5:M9" si="5">ROUND(L5,2)</f>
        <v>2528</v>
      </c>
      <c r="N5" s="25">
        <f t="shared" ref="N5:N9" si="6">M5*D5</f>
        <v>2528</v>
      </c>
    </row>
    <row r="6" ht="79.5" customHeight="1">
      <c r="A6" s="18">
        <v>2</v>
      </c>
      <c r="B6" s="19" t="s">
        <v>20</v>
      </c>
      <c r="C6" s="20" t="s">
        <v>19</v>
      </c>
      <c r="D6" s="21">
        <v>6</v>
      </c>
      <c r="E6" s="22">
        <v>2545</v>
      </c>
      <c r="F6" s="22">
        <v>2569</v>
      </c>
      <c r="G6" s="22">
        <v>2470</v>
      </c>
      <c r="H6" s="23">
        <f t="shared" si="0"/>
        <v>2528</v>
      </c>
      <c r="I6" s="24">
        <f t="shared" si="1"/>
        <v>51.643005334701428</v>
      </c>
      <c r="J6" s="24">
        <f t="shared" si="2"/>
        <v>2.0428404008979992</v>
      </c>
      <c r="K6" s="25">
        <f t="shared" si="3"/>
        <v>15168</v>
      </c>
      <c r="L6" s="26">
        <f t="shared" si="4"/>
        <v>2528</v>
      </c>
      <c r="M6" s="25">
        <f t="shared" si="5"/>
        <v>2528</v>
      </c>
      <c r="N6" s="25">
        <f t="shared" si="6"/>
        <v>15168</v>
      </c>
    </row>
    <row r="7" ht="49.5" customHeight="1">
      <c r="A7" s="18">
        <v>3</v>
      </c>
      <c r="B7" s="19" t="s">
        <v>21</v>
      </c>
      <c r="C7" s="20" t="s">
        <v>19</v>
      </c>
      <c r="D7" s="21">
        <v>2</v>
      </c>
      <c r="E7" s="22">
        <v>4635</v>
      </c>
      <c r="F7" s="22">
        <v>4680</v>
      </c>
      <c r="G7" s="22">
        <v>4500</v>
      </c>
      <c r="H7" s="23">
        <f t="shared" si="0"/>
        <v>4605</v>
      </c>
      <c r="I7" s="24">
        <f t="shared" si="1"/>
        <v>93.674969975975969</v>
      </c>
      <c r="J7" s="24">
        <f t="shared" si="2"/>
        <v>2.0342013024099015</v>
      </c>
      <c r="K7" s="25">
        <f t="shared" si="3"/>
        <v>9210</v>
      </c>
      <c r="L7" s="26">
        <f t="shared" si="4"/>
        <v>4605</v>
      </c>
      <c r="M7" s="25">
        <f t="shared" si="5"/>
        <v>4605</v>
      </c>
      <c r="N7" s="25">
        <f t="shared" si="6"/>
        <v>9210</v>
      </c>
    </row>
    <row r="8" ht="62.25" customHeight="1">
      <c r="A8" s="18">
        <v>3</v>
      </c>
      <c r="B8" s="19" t="s">
        <v>22</v>
      </c>
      <c r="C8" s="20" t="s">
        <v>19</v>
      </c>
      <c r="D8" s="21">
        <v>2</v>
      </c>
      <c r="E8" s="22">
        <v>10177</v>
      </c>
      <c r="F8" s="22">
        <v>10276</v>
      </c>
      <c r="G8" s="22">
        <v>9880</v>
      </c>
      <c r="H8" s="23">
        <f t="shared" si="0"/>
        <v>10111</v>
      </c>
      <c r="I8" s="24">
        <f t="shared" si="1"/>
        <v>206.08493394714714</v>
      </c>
      <c r="J8" s="24">
        <f t="shared" si="2"/>
        <v>2.0382250415107026</v>
      </c>
      <c r="K8" s="25">
        <f t="shared" si="3"/>
        <v>20222</v>
      </c>
      <c r="L8" s="26">
        <f t="shared" si="4"/>
        <v>10111</v>
      </c>
      <c r="M8" s="25">
        <f t="shared" si="5"/>
        <v>10111</v>
      </c>
      <c r="N8" s="25">
        <f t="shared" si="6"/>
        <v>20222</v>
      </c>
    </row>
    <row r="9" ht="57.75" customHeight="1">
      <c r="A9" s="18">
        <v>4</v>
      </c>
      <c r="B9" s="19" t="s">
        <v>23</v>
      </c>
      <c r="C9" s="20" t="s">
        <v>19</v>
      </c>
      <c r="D9" s="21">
        <v>1</v>
      </c>
      <c r="E9" s="22">
        <v>3296</v>
      </c>
      <c r="F9" s="22">
        <v>3328</v>
      </c>
      <c r="G9" s="22">
        <v>3200</v>
      </c>
      <c r="H9" s="23">
        <f t="shared" si="0"/>
        <v>3274.6666666666665</v>
      </c>
      <c r="I9" s="24">
        <f t="shared" si="1"/>
        <v>66.613311982916258</v>
      </c>
      <c r="J9" s="24">
        <f t="shared" si="2"/>
        <v>2.0342013024099019</v>
      </c>
      <c r="K9" s="25">
        <f t="shared" si="3"/>
        <v>3274.6666666666665</v>
      </c>
      <c r="L9" s="26">
        <f t="shared" si="4"/>
        <v>3274.6666666666665</v>
      </c>
      <c r="M9" s="25">
        <f t="shared" si="5"/>
        <v>3274.6700000000001</v>
      </c>
      <c r="N9" s="25">
        <f t="shared" si="6"/>
        <v>3274.6700000000001</v>
      </c>
    </row>
    <row r="10" ht="21.75" customHeight="1">
      <c r="A10" s="27"/>
      <c r="B10" s="28"/>
      <c r="C10" s="29"/>
      <c r="D10" s="30"/>
      <c r="E10" s="31"/>
      <c r="F10" s="31"/>
      <c r="G10" s="31"/>
      <c r="H10" s="32"/>
      <c r="I10" s="33"/>
      <c r="J10" s="33"/>
      <c r="K10" s="34" t="s">
        <v>24</v>
      </c>
      <c r="L10" s="34"/>
      <c r="M10" s="35"/>
      <c r="N10" s="25">
        <f>SUM(N5:N9)</f>
        <v>50402.669999999998</v>
      </c>
      <c r="O10" s="36"/>
    </row>
    <row r="11" ht="32.25" customHeight="1">
      <c r="A11" s="37" t="s">
        <v>25</v>
      </c>
      <c r="B11" s="37"/>
      <c r="C11" s="37"/>
      <c r="D11" s="37"/>
      <c r="E11" s="37"/>
      <c r="F11" s="38">
        <f>N10</f>
        <v>50402.669999999998</v>
      </c>
      <c r="G11" s="37" t="s">
        <v>26</v>
      </c>
      <c r="H11" s="39"/>
      <c r="I11" s="39"/>
      <c r="J11" s="39"/>
      <c r="K11" s="39"/>
      <c r="L11" s="39"/>
      <c r="M11" s="39"/>
      <c r="N11" s="39"/>
    </row>
    <row r="12" ht="32.25" customHeight="1">
      <c r="A12" s="40" t="s">
        <v>27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ht="51.75" customHeight="1">
      <c r="A13" s="42" t="s">
        <v>28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ht="11.25" customHeight="1"/>
    <row r="15" ht="42" customHeight="1"/>
    <row r="16" ht="12.75" customHeight="1"/>
    <row r="17" ht="44.25" customHeight="1">
      <c r="A17" s="43"/>
      <c r="B17" s="44"/>
      <c r="C17" s="45"/>
      <c r="D17" s="44"/>
      <c r="E17" s="46"/>
      <c r="F17" s="47"/>
      <c r="G17" s="48"/>
      <c r="H17" s="44"/>
      <c r="I17" s="44"/>
      <c r="J17" s="1"/>
    </row>
    <row r="18" ht="15">
      <c r="A18" s="49"/>
      <c r="B18" s="50"/>
      <c r="C18" s="51"/>
      <c r="D18" s="51"/>
      <c r="E18" s="51"/>
      <c r="F18" s="52"/>
      <c r="G18" s="53"/>
      <c r="H18" s="53"/>
      <c r="I18" s="44"/>
      <c r="J18" s="1"/>
    </row>
  </sheetData>
  <mergeCells count="17"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K10:M10"/>
    <mergeCell ref="A11:E11"/>
    <mergeCell ref="G11:N11"/>
    <mergeCell ref="A12:N12"/>
    <mergeCell ref="A13:N13"/>
    <mergeCell ref="A17:B17"/>
    <mergeCell ref="A18:E18"/>
    <mergeCell ref="F18:H18"/>
  </mergeCells>
  <printOptions headings="0" gridLines="0"/>
  <pageMargins left="0" right="0" top="0" bottom="0" header="0.31496099999999999" footer="0.31496099999999999"/>
  <pageSetup paperSize="9" scale="6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1</cp:revision>
  <dcterms:created xsi:type="dcterms:W3CDTF">2014-01-15T18:15:00Z</dcterms:created>
  <dcterms:modified xsi:type="dcterms:W3CDTF">2026-06-25T05:07:09Z</dcterms:modified>
  <cp:version>1048576</cp:version>
</cp:coreProperties>
</file>