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Гаффарова З.К\Закупки\2026\реабилитация инвалидов\"/>
    </mc:Choice>
  </mc:AlternateContent>
  <bookViews>
    <workbookView xWindow="120" yWindow="45" windowWidth="18975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Лист1!$A$1:$P$21</definedName>
  </definedNames>
  <calcPr calcId="152511" refMode="R1C1"/>
</workbook>
</file>

<file path=xl/calcChain.xml><?xml version="1.0" encoding="utf-8"?>
<calcChain xmlns="http://schemas.openxmlformats.org/spreadsheetml/2006/main">
  <c r="P8" i="1" l="1"/>
  <c r="M7" i="1"/>
  <c r="N7" i="1" s="1"/>
  <c r="O7" i="1" s="1"/>
  <c r="P7" i="1" s="1"/>
  <c r="J7" i="1"/>
  <c r="K7" i="1" s="1"/>
  <c r="L7" i="1" s="1"/>
  <c r="M6" i="1" l="1"/>
  <c r="N6" i="1" s="1"/>
  <c r="O6" i="1" s="1"/>
  <c r="P6" i="1" s="1"/>
  <c r="J6" i="1"/>
  <c r="K6" i="1" s="1"/>
  <c r="L6" i="1" s="1"/>
  <c r="M5" i="1" l="1"/>
  <c r="N5" i="1" s="1"/>
  <c r="O5" i="1" s="1"/>
  <c r="P5" i="1" s="1"/>
  <c r="J5" i="1"/>
  <c r="K5" i="1" s="1"/>
  <c r="L5" i="1" s="1"/>
</calcChain>
</file>

<file path=xl/sharedStrings.xml><?xml version="1.0" encoding="utf-8"?>
<sst xmlns="http://schemas.openxmlformats.org/spreadsheetml/2006/main" count="33" uniqueCount="31">
  <si>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</si>
  <si>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</si>
  <si>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</si>
  <si>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</si>
  <si>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</si>
  <si>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</si>
  <si>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</si>
  <si>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</si>
  <si>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</si>
  <si>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</si>
  <si>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</si>
  <si>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</si>
  <si>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№5</t>
  </si>
  <si>
    <t>№4</t>
  </si>
  <si>
    <r>
      <t xml:space="preserve">коэффициент вариации цен V (%)           </t>
    </r>
    <r>
      <rPr>
        <i/>
        <sz val="10"/>
        <color theme="1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</si>
  <si>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theme="1"/>
        <rFont val="Times New Roman"/>
        <family val="1"/>
        <charset val="204"/>
      </rPr>
      <t>Расчет НМЦК по формуле</t>
    </r>
    <r>
      <rPr>
        <sz val="10"/>
        <color theme="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</si>
  <si>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Заместитель начальника</t>
  </si>
  <si>
    <t>№ 1</t>
  </si>
  <si>
    <t xml:space="preserve">№ 2 </t>
  </si>
  <si>
    <t xml:space="preserve">№ 3 </t>
  </si>
  <si>
    <t xml:space="preserve">В результате проведенного расчета Н(М)ЦК, ЦКЕП контракта составила, руб.:  </t>
  </si>
  <si>
    <t>"______"_____________________________ 2026 г.</t>
  </si>
  <si>
    <t>ФКУ ИК-2 УФСИН России по Республике Башкортостан</t>
  </si>
  <si>
    <t>подполковник внутренней службы                                     ____________________И.И. Гильфанов</t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</si>
  <si>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Цель: Определение начальной (максимальной) цены государственного контракта  для нужд ФКУ ИК-2 УФСИН России по Республике Башкортостан на основе анализа рыночных цен функционирующего рынка.
Источники информации: коммерческие предложения.
Источник финансирования: за счет средств Федерального бюджета.
В ходе исследования рынка были рассмотрены  следующие коммерческие предложения поставщиков:</t>
  </si>
  <si>
    <t xml:space="preserve">  Приложение № 1 к извещению    
по определению поставщика
</t>
  </si>
  <si>
    <t>шт</t>
  </si>
  <si>
    <r>
      <rPr>
        <sz val="12"/>
        <color theme="1"/>
        <rFont val="Times New Roman"/>
        <family val="2"/>
        <charset val="204"/>
        <scheme val="minor"/>
      </rPr>
      <t>На основании п.1 ч.1 ст.22 Федерального закона от 05.04.2013 №44-ФЗ выбран метод сопоставимых рыночных цен (анализа рынка) идентичных товаров.</t>
    </r>
    <r>
      <rPr>
        <sz val="11"/>
        <color theme="1"/>
        <rFont val="Times New Roman"/>
        <family val="2"/>
        <charset val="204"/>
        <scheme val="minor"/>
      </rPr>
      <t xml:space="preserve">
Начальная (максимальная) цена контракта (руб.) определяется по формуле:
НМЦК=V/n*∑_(i=1)^n▒Цi 
В соответствии со ст.ст.1,34 Бюджетного кодекса РФ, в целях эффективности и экономии использования денежных средств Государственным заказчиком в качестве начальной (максимальной) цены контракта выбрана цена Поставщика № 1, предложившего наименьшую цену контракта.
</t>
    </r>
  </si>
  <si>
    <t xml:space="preserve">Кресло коляска с ручным приводом прогулочная </t>
  </si>
  <si>
    <t>Чехол на культю голени хлопчатобумажный 1 пара</t>
  </si>
  <si>
    <t>Чехол на культю голени шерстяной 1 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</si>
</sst>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imes New Roman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vertical="center"/>
    </xf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7</xdr:row>
      <xdr:rowOff>0</xdr:rowOff>
    </xdr:from>
    <xdr:to>
      <xdr:col>13</xdr:col>
      <xdr:colOff>0</xdr:colOff>
      <xdr:row>7</xdr:row>
      <xdr:rowOff>0</xdr:rowOff>
    </xdr:to>
    <xdr:pic>
      <xdr:nvPicPr>
        <xdr:cNvPr id="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39300" y="4176112"/>
          <a:ext cx="1464129" cy="1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7</xdr:row>
      <xdr:rowOff>0</xdr:rowOff>
    </xdr:from>
    <xdr:to>
      <xdr:col>13</xdr:col>
      <xdr:colOff>0</xdr:colOff>
      <xdr:row>7</xdr:row>
      <xdr:rowOff>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39300" y="4176112"/>
          <a:ext cx="1464129" cy="1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6"/>
  <sheetViews>
    <sheetView tabSelected="1" view="pageBreakPreview" zoomScale="85" zoomScaleNormal="90" zoomScaleSheetLayoutView="85" workbookViewId="0">
      <selection activeCell="A9" sqref="A9:P9"/>
    </sheetView>
  </sheetViews>
  <sheetFormatPr defaultRowHeight="15" x14ac:dyDescent="0.25"/>
  <cols>
    <col min="2" max="2" width="43.140625" customWidth="1"/>
    <col min="3" max="3" width="8.42578125" customWidth="1"/>
    <col min="4" max="4" width="9.5703125" bestFit="1" customWidth="1"/>
    <col min="5" max="5" width="11.85546875" customWidth="1"/>
    <col min="6" max="6" width="11.42578125" customWidth="1"/>
    <col min="7" max="7" width="14" customWidth="1"/>
    <col min="8" max="8" width="10.85546875" hidden="1" customWidth="1"/>
    <col min="9" max="9" width="10.7109375" hidden="1" customWidth="1"/>
    <col min="10" max="10" width="12" customWidth="1"/>
    <col min="11" max="11" width="13.42578125" customWidth="1"/>
    <col min="12" max="12" width="11.7109375" customWidth="1"/>
    <col min="13" max="13" width="22.140625" customWidth="1"/>
    <col min="14" max="14" width="13" customWidth="1"/>
    <col min="15" max="15" width="13.7109375" customWidth="1"/>
    <col min="16" max="16" width="14.85546875" customWidth="1"/>
  </cols>
  <sheetData>
    <row r="1" spans="1:16" s="1" customFormat="1" ht="50.25" customHeight="1" x14ac:dyDescent="0.25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1" customFormat="1" ht="98.25" customHeight="1" x14ac:dyDescent="0.25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1" customFormat="1" ht="42" customHeight="1" x14ac:dyDescent="0.25">
      <c r="A3" s="28" t="s">
        <v>0</v>
      </c>
      <c r="B3" s="30" t="s">
        <v>1</v>
      </c>
      <c r="C3" s="30" t="s">
        <v>2</v>
      </c>
      <c r="D3" s="30" t="s">
        <v>3</v>
      </c>
      <c r="E3" s="25" t="s">
        <v>4</v>
      </c>
      <c r="F3" s="25"/>
      <c r="G3" s="25"/>
      <c r="H3" s="25"/>
      <c r="I3" s="25"/>
      <c r="J3" s="32" t="s">
        <v>5</v>
      </c>
      <c r="K3" s="32"/>
      <c r="L3" s="32"/>
      <c r="M3" s="33" t="s">
        <v>6</v>
      </c>
      <c r="N3" s="34"/>
      <c r="O3" s="34"/>
      <c r="P3" s="34"/>
    </row>
    <row r="4" spans="1:16" s="1" customFormat="1" ht="127.5" x14ac:dyDescent="0.25">
      <c r="A4" s="29"/>
      <c r="B4" s="31"/>
      <c r="C4" s="31"/>
      <c r="D4" s="31"/>
      <c r="E4" s="6" t="s">
        <v>17</v>
      </c>
      <c r="F4" s="6" t="s">
        <v>18</v>
      </c>
      <c r="G4" s="6" t="s">
        <v>19</v>
      </c>
      <c r="H4" s="7" t="s">
        <v>13</v>
      </c>
      <c r="I4" s="7" t="s">
        <v>12</v>
      </c>
      <c r="J4" s="7" t="s">
        <v>7</v>
      </c>
      <c r="K4" s="7" t="s">
        <v>8</v>
      </c>
      <c r="L4" s="8" t="s">
        <v>14</v>
      </c>
      <c r="M4" s="9" t="s">
        <v>15</v>
      </c>
      <c r="N4" s="7" t="s">
        <v>9</v>
      </c>
      <c r="O4" s="7" t="s">
        <v>10</v>
      </c>
      <c r="P4" s="7" t="s">
        <v>11</v>
      </c>
    </row>
    <row r="5" spans="1:16" s="1" customFormat="1" ht="30" x14ac:dyDescent="0.25">
      <c r="A5" s="11">
        <v>1</v>
      </c>
      <c r="B5" s="5" t="s">
        <v>28</v>
      </c>
      <c r="C5" s="14" t="s">
        <v>26</v>
      </c>
      <c r="D5" s="15">
        <v>1</v>
      </c>
      <c r="E5" s="16">
        <v>39210</v>
      </c>
      <c r="F5" s="16">
        <v>45480</v>
      </c>
      <c r="G5" s="16"/>
      <c r="H5" s="17"/>
      <c r="I5" s="17"/>
      <c r="J5" s="18">
        <f t="shared" ref="J5" si="0">AVERAGE(E5:I5)</f>
        <v>42345</v>
      </c>
      <c r="K5" s="19">
        <f t="shared" ref="K5" si="1">SQRT((SUM(IF(E5&gt;0,POWER(E5-J5,2),0),IF(F5&gt;0,POWER(F5-J5,2),0),IF(G5&gt;0,POWER(G5-J5,2),0),IF(H5&gt;0,POWER(H5-J5,2),0),IF(I5&gt;0,POWER(I5-J5,2),0),))/(COUNTA(E5:I5)-1))</f>
        <v>4433.5595180396531</v>
      </c>
      <c r="L5" s="21">
        <f t="shared" ref="L5" si="2">K5/J5*100</f>
        <v>10.470089781649907</v>
      </c>
      <c r="M5" s="18">
        <f t="shared" ref="M5" si="3">((D5/COUNTA(E5:I5))*(SUM(E5:I5)))</f>
        <v>42345</v>
      </c>
      <c r="N5" s="18">
        <f t="shared" ref="N5" si="4">M5/D5</f>
        <v>42345</v>
      </c>
      <c r="O5" s="18">
        <f t="shared" ref="O5" si="5">ROUNDDOWN(N5,2)</f>
        <v>42345</v>
      </c>
      <c r="P5" s="20">
        <f t="shared" ref="P5" si="6">O5*D5</f>
        <v>42345</v>
      </c>
    </row>
    <row r="6" spans="1:16" s="1" customFormat="1" ht="30" x14ac:dyDescent="0.25">
      <c r="A6" s="11">
        <v>2</v>
      </c>
      <c r="B6" s="5" t="s">
        <v>29</v>
      </c>
      <c r="C6" s="14" t="s">
        <v>26</v>
      </c>
      <c r="D6" s="15">
        <v>2</v>
      </c>
      <c r="E6" s="16">
        <v>2400</v>
      </c>
      <c r="F6" s="16">
        <v>1815</v>
      </c>
      <c r="G6" s="16"/>
      <c r="H6" s="17"/>
      <c r="I6" s="17"/>
      <c r="J6" s="18">
        <f t="shared" ref="J6" si="7">AVERAGE(E6:I6)</f>
        <v>2107.5</v>
      </c>
      <c r="K6" s="19">
        <f t="shared" ref="K6" si="8">SQRT((SUM(IF(E6&gt;0,POWER(E6-J6,2),0),IF(F6&gt;0,POWER(F6-J6,2),0),IF(G6&gt;0,POWER(G6-J6,2),0),IF(H6&gt;0,POWER(H6-J6,2),0),IF(I6&gt;0,POWER(I6-J6,2),0),))/(COUNTA(E6:I6)-1))</f>
        <v>413.65746699413029</v>
      </c>
      <c r="L6" s="21">
        <f t="shared" ref="L6" si="9">K6/J6*100</f>
        <v>19.627875064964666</v>
      </c>
      <c r="M6" s="18">
        <f t="shared" ref="M6" si="10">((D6/COUNTA(E6:I6))*(SUM(E6:I6)))</f>
        <v>4215</v>
      </c>
      <c r="N6" s="18">
        <f t="shared" ref="N6" si="11">M6/D6</f>
        <v>2107.5</v>
      </c>
      <c r="O6" s="18">
        <f t="shared" ref="O6" si="12">ROUNDDOWN(N6,2)</f>
        <v>2107.5</v>
      </c>
      <c r="P6" s="20">
        <f t="shared" ref="P6" si="13">O6*D6</f>
        <v>4215</v>
      </c>
    </row>
    <row r="7" spans="1:16" s="1" customFormat="1" x14ac:dyDescent="0.25">
      <c r="A7" s="11">
        <v>3</v>
      </c>
      <c r="B7" s="5" t="s">
        <v>30</v>
      </c>
      <c r="C7" s="14" t="s">
        <v>26</v>
      </c>
      <c r="D7" s="15">
        <v>2</v>
      </c>
      <c r="E7" s="16">
        <v>2800</v>
      </c>
      <c r="F7" s="16">
        <v>2315</v>
      </c>
      <c r="G7" s="16"/>
      <c r="H7" s="17"/>
      <c r="I7" s="17"/>
      <c r="J7" s="18">
        <f t="shared" ref="J7" si="14">AVERAGE(E7:I7)</f>
        <v>2557.5</v>
      </c>
      <c r="K7" s="19">
        <f t="shared" ref="K7" si="15">SQRT((SUM(IF(E7&gt;0,POWER(E7-J7,2),0),IF(F7&gt;0,POWER(F7-J7,2),0),IF(G7&gt;0,POWER(G7-J7,2),0),IF(H7&gt;0,POWER(H7-J7,2),0),IF(I7&gt;0,POWER(I7-J7,2),0),))/(COUNTA(E7:I7)-1))</f>
        <v>342.94678887547553</v>
      </c>
      <c r="L7" s="21">
        <f t="shared" ref="L7" si="16">K7/J7*100</f>
        <v>13.409454110478029</v>
      </c>
      <c r="M7" s="18">
        <f t="shared" ref="M7" si="17">((D7/COUNTA(E7:I7))*(SUM(E7:I7)))</f>
        <v>5115</v>
      </c>
      <c r="N7" s="18">
        <f t="shared" ref="N7" si="18">M7/D7</f>
        <v>2557.5</v>
      </c>
      <c r="O7" s="18">
        <f t="shared" ref="O7" si="19">ROUNDDOWN(N7,2)</f>
        <v>2557.5</v>
      </c>
      <c r="P7" s="20">
        <f t="shared" ref="P7" si="20">O7*D7</f>
        <v>5115</v>
      </c>
    </row>
    <row r="8" spans="1:16" s="1" customFormat="1" ht="21" customHeight="1" x14ac:dyDescent="0.25">
      <c r="A8" s="10" t="s">
        <v>20</v>
      </c>
      <c r="B8" s="10"/>
      <c r="C8" s="10"/>
      <c r="D8" s="10"/>
      <c r="E8" s="10"/>
      <c r="F8" s="10"/>
      <c r="G8" s="10"/>
      <c r="P8" s="4">
        <f>P5+P6+P7</f>
        <v>51675</v>
      </c>
    </row>
    <row r="9" spans="1:16" s="1" customFormat="1" ht="96" customHeight="1" x14ac:dyDescent="0.25">
      <c r="A9" s="24" t="s">
        <v>27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s="1" customFormat="1" x14ac:dyDescent="0.25"/>
    <row r="11" spans="1:16" s="1" customFormat="1" ht="15.75" x14ac:dyDescent="0.25">
      <c r="A11" s="13" t="s">
        <v>16</v>
      </c>
      <c r="B11" s="13"/>
      <c r="C11" s="13"/>
      <c r="D11" s="13"/>
      <c r="E11" s="1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s="1" customFormat="1" ht="15.75" x14ac:dyDescent="0.25">
      <c r="A12" s="13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3"/>
      <c r="O12" s="3"/>
      <c r="P12" s="3"/>
    </row>
    <row r="13" spans="1:16" s="1" customFormat="1" ht="15.75" x14ac:dyDescent="0.25">
      <c r="A13" s="13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s="1" customFormat="1" ht="15.75" x14ac:dyDescent="0.25">
      <c r="A14" s="23" t="s">
        <v>21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 s="1" customFormat="1" ht="15.75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s="1" customFormat="1" x14ac:dyDescent="0.25"/>
    <row r="17" spans="1:16" s="1" customFormat="1" ht="15.75" x14ac:dyDescent="0.25">
      <c r="A17" s="23"/>
      <c r="B17" s="23"/>
      <c r="C17" s="23"/>
      <c r="D17" s="23"/>
      <c r="E17" s="23"/>
      <c r="F17" s="23"/>
      <c r="G17" s="23"/>
      <c r="H17" s="23"/>
      <c r="I17" s="2"/>
      <c r="J17" s="2"/>
      <c r="K17" s="2"/>
      <c r="L17" s="4"/>
      <c r="M17" s="2"/>
      <c r="N17" s="3"/>
      <c r="O17" s="3"/>
      <c r="P17" s="3"/>
    </row>
    <row r="18" spans="1:16" s="1" customFormat="1" x14ac:dyDescent="0.25"/>
    <row r="19" spans="1:16" s="1" customFormat="1" x14ac:dyDescent="0.25"/>
    <row r="20" spans="1:16" s="1" customFormat="1" x14ac:dyDescent="0.25"/>
    <row r="21" spans="1:16" s="1" customFormat="1" x14ac:dyDescent="0.25"/>
    <row r="22" spans="1:16" s="1" customFormat="1" x14ac:dyDescent="0.25"/>
    <row r="23" spans="1:16" s="1" customFormat="1" x14ac:dyDescent="0.25">
      <c r="A23" s="22"/>
      <c r="B23" s="22"/>
      <c r="C23" s="22"/>
      <c r="D23" s="22"/>
      <c r="E23" s="22"/>
      <c r="F23" s="22"/>
    </row>
    <row r="24" spans="1:16" s="1" customFormat="1" x14ac:dyDescent="0.25"/>
    <row r="25" spans="1:16" s="1" customFormat="1" x14ac:dyDescent="0.25"/>
    <row r="26" spans="1:16" s="1" customFormat="1" x14ac:dyDescent="0.25"/>
    <row r="27" spans="1:16" s="1" customFormat="1" x14ac:dyDescent="0.25"/>
    <row r="28" spans="1:16" s="1" customFormat="1" ht="8.25" customHeight="1" x14ac:dyDescent="0.25"/>
    <row r="29" spans="1:16" s="1" customFormat="1" ht="25.5" customHeight="1" x14ac:dyDescent="0.25"/>
    <row r="30" spans="1:16" s="1" customFormat="1" x14ac:dyDescent="0.25"/>
    <row r="31" spans="1:16" s="1" customFormat="1" ht="18" customHeight="1" x14ac:dyDescent="0.25"/>
    <row r="32" spans="1:16" s="1" customFormat="1" ht="7.5" customHeight="1" x14ac:dyDescent="0.25"/>
    <row r="33" s="1" customFormat="1" ht="17.25" customHeight="1" x14ac:dyDescent="0.25"/>
    <row r="34" s="1" customFormat="1" ht="15" hidden="1" customHeigh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/>
    <row r="343" spans="1:16" s="1" customFormat="1" x14ac:dyDescent="0.25"/>
    <row r="344" spans="1:16" s="1" customFormat="1" x14ac:dyDescent="0.25"/>
    <row r="345" spans="1:16" s="1" customFormat="1" x14ac:dyDescent="0.25"/>
    <row r="346" spans="1:16" s="1" customFormat="1" x14ac:dyDescent="0.25"/>
    <row r="347" spans="1:16" s="1" customForma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s="1" customForma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s="1" customForma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s="1" customForma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s="1" customForma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s="1" customForma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s="1" customForma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s="1" customForma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s="1" customForma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s="1" customForma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s="1" customForma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s="1" customForma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s="1" customForma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s="1" customForma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s="1" customForma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s="1" customForma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s="1" customForma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s="1" customForma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s="1" customForma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s="1" customForma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</sheetData>
  <mergeCells count="14">
    <mergeCell ref="A1:P1"/>
    <mergeCell ref="A3:A4"/>
    <mergeCell ref="B3:B4"/>
    <mergeCell ref="C3:C4"/>
    <mergeCell ref="D3:D4"/>
    <mergeCell ref="J3:L3"/>
    <mergeCell ref="M3:P3"/>
    <mergeCell ref="A2:P2"/>
    <mergeCell ref="A23:F23"/>
    <mergeCell ref="A17:H17"/>
    <mergeCell ref="A15:P15"/>
    <mergeCell ref="A9:P9"/>
    <mergeCell ref="E3:I3"/>
    <mergeCell ref="A14:P1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2026-03-11T09:04:35Z</cp:lastPrinted>
  <dcterms:created xsi:type="dcterms:W3CDTF">2014-04-01T09:50:37Z</dcterms:created>
  <dcterms:modified xsi:type="dcterms:W3CDTF">2026-06-04T06:23:24Z</dcterms:modified>
</cp:coreProperties>
</file>