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15" windowWidth="15330" windowHeight="8685"/>
  </bookViews>
  <sheets>
    <sheet name="2026" sheetId="43" r:id="rId1"/>
  </sheets>
  <definedNames>
    <definedName name="_xlnm.Print_Area" localSheetId="0">'2026'!$A$1:$O$13</definedName>
  </definedNames>
  <calcPr calcId="125725"/>
</workbook>
</file>

<file path=xl/calcChain.xml><?xml version="1.0" encoding="utf-8"?>
<calcChain xmlns="http://schemas.openxmlformats.org/spreadsheetml/2006/main">
  <c r="J7" i="43"/>
  <c r="P8" l="1"/>
  <c r="A3"/>
  <c r="L7"/>
  <c r="M7" s="1"/>
  <c r="N7" s="1"/>
  <c r="O7" s="1"/>
  <c r="I7"/>
  <c r="K7" s="1"/>
  <c r="O8" l="1"/>
  <c r="N10" s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<sst xmlns="http://schemas.openxmlformats.org/spreadsheetml/2006/main" count="30" uniqueCount="30">
  <si>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</si>
  <si>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</si>
  <si>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</si>
  <si>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</si>
  <si>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</si>
  <si>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</si>
  <si>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</si>
  <si>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</si>
  <si>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</si>
  <si>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</si>
  <si>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</si>
  <si>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Данные Свердловскстата на ________г.</t>
  </si>
  <si>
    <t xml:space="preserve">Обоснование начальной (максимальной) цены контракта
</t>
  </si>
  <si>
    <t>Ценовые предложения (руб./ед.изм.)</t>
  </si>
  <si>
    <t xml:space="preserve">Средняя арифметическая цена за единицу  &lt;ц&gt; </t>
  </si>
  <si>
    <r>
      <t xml:space="preserve">Заказчик: </t>
    </r>
    <r>
      <rPr>
        <i/>
        <u/>
        <sz val="12"/>
        <color theme="1"/>
        <rFont val="Times New Roman"/>
        <family val="1"/>
        <charset val="204"/>
      </rPr>
      <t>ФКУ "Уралуправтодор"</t>
    </r>
  </si>
  <si>
    <t xml:space="preserve">Исполнитель № 1 </t>
  </si>
  <si>
    <t xml:space="preserve">Исполнитель № 2 </t>
  </si>
  <si>
    <t>Исполнитель № 3</t>
  </si>
  <si>
    <t>Приложение</t>
  </si>
  <si>
    <t>ИТОГО (П1+П2+П3):</t>
  </si>
  <si>
    <t>I</t>
  </si>
  <si>
    <t xml:space="preserve">Кол-во </t>
  </si>
  <si>
    <t>Цена контракта, заключаемая с исполнителем, определена методом сопоставимых рыночных цен на основании направленных запросов о предоставлении ценовой информации пяти потенциальным исполнителям. Всего рассмотрено 3 (три) ценовых предложения потенциальных исполнителей.</t>
  </si>
  <si>
    <t xml:space="preserve">усл. ед. </t>
  </si>
  <si>
    <t>рублей</t>
  </si>
  <si>
    <r>
      <t>Расчет Н(М)ЦК произвел:</t>
    </r>
    <r>
      <rPr>
        <i/>
        <sz val="12"/>
        <color theme="1"/>
        <rFont val="Times New Roman"/>
        <family val="1"/>
        <charset val="204"/>
      </rPr>
      <t xml:space="preserve">  Заместитель начальника ПЭО _______________ П.Р. Евдокимова</t>
    </r>
  </si>
  <si>
    <t>Выполнение работ по обслуживанию систем сигнализации, видеонаблюдения, инженерно-технических средств (систем) обеспечения транспортной безопасности моста через реку Тобол на км 274+080  Р-254 "Иртыш" Челябинск-Курган-Омск-Новосибирск в Курганской области</t>
  </si>
  <si>
    <t>01.07.2026-31.07.2026</t>
  </si>
  <si>
    <t>Таким образом, начальная (максимальная) цена контракта на выполнение работ по обслуживанию систем сигнализации, видеонаблюдения, инженерно-технических средств (систем) обеспечения транспортной безопасности моста через реку Тобол на км 274+080  Р-254 "Иртыш" Челябинск-Курган-Омск-Новосибирск в Курганской области с 01.07.2026-31.07.2026 составляет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</si>
</sst>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69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 applyFill="1"/>
    <xf numFmtId="4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8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Border="1"/>
    <xf numFmtId="165" fontId="5" fillId="0" borderId="0" xfId="0" applyNumberFormat="1" applyFont="1" applyFill="1"/>
    <xf numFmtId="4" fontId="5" fillId="0" borderId="0" xfId="0" applyNumberFormat="1" applyFont="1" applyFill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 applyProtection="1">
      <alignment wrapText="1"/>
      <protection locked="0"/>
    </xf>
    <xf numFmtId="164" fontId="13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8" fillId="0" borderId="0" xfId="0" applyFont="1" applyAlignment="1"/>
    <xf numFmtId="0" fontId="13" fillId="0" borderId="0" xfId="0" applyFont="1" applyAlignment="1"/>
    <xf numFmtId="4" fontId="1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wrapText="1"/>
    </xf>
    <xf numFmtId="0" fontId="8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0" fontId="1" fillId="0" borderId="1" xfId="0" applyFont="1" applyBorder="1" applyAlignment="1">
      <alignment horizontal="center" vertical="top" wrapText="1"/>
    </xf>
    <xf numFmtId="4" fontId="14" fillId="0" borderId="0" xfId="0" applyNumberFormat="1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3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21932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5</xdr:row>
      <xdr:rowOff>904875</xdr:rowOff>
    </xdr:from>
    <xdr:to>
      <xdr:col>10</xdr:col>
      <xdr:colOff>19050</xdr:colOff>
      <xdr:row>5</xdr:row>
      <xdr:rowOff>1343025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2171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290218</xdr:colOff>
      <xdr:row>5</xdr:row>
      <xdr:rowOff>1341377</xdr:rowOff>
    </xdr:from>
    <xdr:to>
      <xdr:col>11</xdr:col>
      <xdr:colOff>442618</xdr:colOff>
      <xdr:row>5</xdr:row>
      <xdr:rowOff>1569977</xdr:rowOff>
    </xdr:to>
    <xdr:pic>
      <xdr:nvPicPr>
        <xdr:cNvPr id="2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72493" y="260820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210491</xdr:colOff>
      <xdr:row>5</xdr:row>
      <xdr:rowOff>1656880</xdr:rowOff>
    </xdr:from>
    <xdr:to>
      <xdr:col>11</xdr:col>
      <xdr:colOff>1610666</xdr:colOff>
      <xdr:row>5</xdr:row>
      <xdr:rowOff>2018830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92766" y="2923705"/>
          <a:ext cx="1400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"/>
  <sheetViews>
    <sheetView tabSelected="1" view="pageBreakPreview" zoomScale="85" zoomScaleSheetLayoutView="85" workbookViewId="0">
      <selection activeCell="E7" sqref="E7"/>
    </sheetView>
  </sheetViews>
  <sheetFormatPr defaultRowHeight="12.75"/>
  <cols>
    <col min="1" max="1" width="4.7109375" style="1" customWidth="1"/>
    <col min="2" max="2" width="47" style="6" customWidth="1"/>
    <col min="3" max="3" width="10.5703125" style="1" customWidth="1"/>
    <col min="4" max="4" width="6.140625" style="1" customWidth="1"/>
    <col min="5" max="5" width="15.7109375" style="1" customWidth="1"/>
    <col min="6" max="6" width="15.28515625" style="1" customWidth="1"/>
    <col min="7" max="7" width="15.42578125" style="1" customWidth="1"/>
    <col min="8" max="8" width="11.42578125" style="1" hidden="1" customWidth="1"/>
    <col min="9" max="9" width="17" style="1" customWidth="1"/>
    <col min="10" max="10" width="15.42578125" style="1" customWidth="1"/>
    <col min="11" max="11" width="12.140625" style="1" customWidth="1"/>
    <col min="12" max="12" width="25.140625" style="1" customWidth="1"/>
    <col min="13" max="13" width="16" style="1" customWidth="1"/>
    <col min="14" max="14" width="17.140625" style="1" customWidth="1"/>
    <col min="15" max="15" width="18.42578125" style="1" customWidth="1"/>
    <col min="16" max="16" width="15.42578125" style="1" customWidth="1"/>
    <col min="17" max="17" width="16.85546875" style="1" customWidth="1"/>
    <col min="18" max="18" width="18.28515625" style="1" customWidth="1"/>
    <col min="19" max="19" width="10.28515625" style="1" bestFit="1" customWidth="1"/>
    <col min="20" max="16384" width="9.140625" style="1"/>
  </cols>
  <sheetData>
    <row r="1" spans="1:25">
      <c r="L1" s="60" t="s">
        <v>19</v>
      </c>
      <c r="M1" s="61"/>
      <c r="N1" s="61"/>
      <c r="O1" s="61"/>
    </row>
    <row r="2" spans="1:25" ht="15.75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5" ht="39" customHeight="1">
      <c r="A3" s="62" t="str">
        <f>B7</f>
        <v>Выполнение работ по обслуживанию систем сигнализации, видеонаблюдения, инженерно-технических средств (систем) обеспечения транспортной безопасности моста через реку Тобол на км 274+080  Р-254 "Иртыш" Челябинск-Курган-Омск-Новосибирск в Курганской области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5" s="14" customFormat="1" ht="16.5" customHeight="1">
      <c r="A4" s="63" t="s">
        <v>28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25" ht="39" customHeight="1">
      <c r="A5" s="64" t="s">
        <v>0</v>
      </c>
      <c r="B5" s="64" t="s">
        <v>2</v>
      </c>
      <c r="C5" s="64" t="s">
        <v>1</v>
      </c>
      <c r="D5" s="64" t="s">
        <v>22</v>
      </c>
      <c r="E5" s="65" t="s">
        <v>13</v>
      </c>
      <c r="F5" s="65"/>
      <c r="G5" s="65"/>
      <c r="H5" s="65" t="s">
        <v>11</v>
      </c>
      <c r="I5" s="66" t="s">
        <v>10</v>
      </c>
      <c r="J5" s="66"/>
      <c r="K5" s="66"/>
      <c r="L5" s="65" t="s">
        <v>9</v>
      </c>
      <c r="M5" s="65"/>
      <c r="N5" s="65"/>
      <c r="O5" s="65"/>
    </row>
    <row r="6" spans="1:25" ht="155.25" customHeight="1">
      <c r="A6" s="64"/>
      <c r="B6" s="64"/>
      <c r="C6" s="64"/>
      <c r="D6" s="64"/>
      <c r="E6" s="31" t="s">
        <v>16</v>
      </c>
      <c r="F6" s="31" t="s">
        <v>17</v>
      </c>
      <c r="G6" s="31" t="s">
        <v>18</v>
      </c>
      <c r="H6" s="65"/>
      <c r="I6" s="42" t="s">
        <v>14</v>
      </c>
      <c r="J6" s="40" t="s">
        <v>3</v>
      </c>
      <c r="K6" s="2" t="s">
        <v>4</v>
      </c>
      <c r="L6" s="3" t="s">
        <v>7</v>
      </c>
      <c r="M6" s="4" t="s">
        <v>5</v>
      </c>
      <c r="N6" s="4" t="s">
        <v>6</v>
      </c>
      <c r="O6" s="4" t="s">
        <v>8</v>
      </c>
    </row>
    <row r="7" spans="1:25" s="16" customFormat="1" ht="76.5">
      <c r="A7" s="45" t="s">
        <v>21</v>
      </c>
      <c r="B7" s="34" t="s">
        <v>27</v>
      </c>
      <c r="C7" s="46" t="s">
        <v>24</v>
      </c>
      <c r="D7" s="46">
        <v>1</v>
      </c>
      <c r="E7" s="47">
        <v>203500</v>
      </c>
      <c r="F7" s="47">
        <v>201637</v>
      </c>
      <c r="G7" s="47">
        <v>205370</v>
      </c>
      <c r="H7" s="55"/>
      <c r="I7" s="38">
        <f t="shared" ref="I7" si="0">ROUND((E7+F7+G7)/3,2)</f>
        <v>203502.33</v>
      </c>
      <c r="J7" s="25">
        <f>SQRT((SUM((POWER(E7-I7,2)),(POWER(F7-I7,2)),(POWER(G7-I7,2)))/(COLUMNS(E7:G7)-1)))</f>
        <v>1866.5010938518092</v>
      </c>
      <c r="K7" s="25">
        <f t="shared" ref="K7" si="1">J7/I7*100</f>
        <v>0.91718905324170452</v>
      </c>
      <c r="L7" s="38">
        <f t="shared" ref="L7" si="2">ROUND(((D7/3)*(SUM(E7:G7))),2)</f>
        <v>203502.33</v>
      </c>
      <c r="M7" s="38">
        <f t="shared" ref="M7" si="3">L7/D7</f>
        <v>203502.33</v>
      </c>
      <c r="N7" s="38">
        <f t="shared" ref="N7" si="4">ROUND(M7,0)</f>
        <v>203502</v>
      </c>
      <c r="O7" s="38">
        <f t="shared" ref="O7" si="5">N7*D7</f>
        <v>203502</v>
      </c>
      <c r="P7" s="15"/>
      <c r="Q7" s="14"/>
      <c r="R7" s="14"/>
      <c r="S7" s="14"/>
    </row>
    <row r="8" spans="1:25" s="17" customFormat="1" ht="21.75" customHeight="1">
      <c r="A8" s="37"/>
      <c r="B8" s="35"/>
      <c r="C8" s="32"/>
      <c r="D8" s="32"/>
      <c r="E8" s="33"/>
      <c r="F8" s="33"/>
      <c r="G8" s="33"/>
      <c r="H8" s="33"/>
      <c r="I8" s="30"/>
      <c r="J8" s="30"/>
      <c r="K8" s="43"/>
      <c r="L8" s="67" t="s">
        <v>20</v>
      </c>
      <c r="M8" s="67"/>
      <c r="N8" s="68"/>
      <c r="O8" s="44">
        <f>O7</f>
        <v>203502</v>
      </c>
      <c r="P8" s="51">
        <f>2348523/354*31</f>
        <v>205661.61864406781</v>
      </c>
      <c r="Q8" s="14"/>
      <c r="R8" s="14"/>
      <c r="S8" s="14"/>
    </row>
    <row r="9" spans="1:25" s="18" customFormat="1" ht="33.75" customHeight="1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25" s="20" customFormat="1" ht="37.5" customHeight="1">
      <c r="A10" s="59" t="s">
        <v>29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48">
        <f>O8</f>
        <v>203502</v>
      </c>
      <c r="O10" s="49" t="s">
        <v>25</v>
      </c>
      <c r="P10" s="53"/>
      <c r="Q10" s="19"/>
      <c r="R10" s="19"/>
      <c r="S10" s="19"/>
    </row>
    <row r="11" spans="1:25" s="24" customFormat="1" ht="15.75">
      <c r="A11" s="57"/>
      <c r="B11" s="57"/>
      <c r="C11" s="57"/>
      <c r="D11" s="21"/>
      <c r="E11" s="22"/>
      <c r="F11" s="23"/>
      <c r="G11" s="23"/>
      <c r="I11" s="1"/>
      <c r="O11" s="41"/>
      <c r="P11" s="54"/>
    </row>
    <row r="12" spans="1:25" ht="15.75">
      <c r="A12" s="26" t="s">
        <v>26</v>
      </c>
      <c r="B12" s="36"/>
      <c r="C12" s="27"/>
      <c r="D12" s="27"/>
      <c r="E12" s="28"/>
      <c r="F12" s="27"/>
      <c r="G12" s="39"/>
      <c r="H12" s="27"/>
      <c r="J12" s="27"/>
      <c r="K12" s="27"/>
      <c r="L12" s="27"/>
      <c r="M12" s="27"/>
      <c r="P12" s="50"/>
      <c r="S12" s="5"/>
      <c r="T12" s="5"/>
      <c r="V12" s="29"/>
      <c r="X12" s="29"/>
      <c r="Y12" s="29"/>
    </row>
    <row r="13" spans="1:25" s="6" customFormat="1" ht="15.75">
      <c r="A13" s="58" t="s">
        <v>15</v>
      </c>
      <c r="B13" s="58"/>
      <c r="C13" s="8"/>
      <c r="D13" s="8"/>
      <c r="E13" s="8"/>
      <c r="F13" s="8"/>
      <c r="G13" s="9"/>
      <c r="I13" s="1"/>
      <c r="P13" s="52"/>
    </row>
    <row r="14" spans="1:25" s="6" customFormat="1">
      <c r="I14" s="1"/>
    </row>
    <row r="15" spans="1:25" s="6" customFormat="1">
      <c r="E15" s="12"/>
      <c r="I15" s="1"/>
    </row>
    <row r="16" spans="1:25" s="6" customFormat="1">
      <c r="G16" s="11"/>
      <c r="I16" s="1"/>
    </row>
    <row r="17" spans="7:11" s="6" customFormat="1">
      <c r="G17" s="7"/>
      <c r="I17" s="1"/>
    </row>
    <row r="18" spans="7:11" s="6" customFormat="1">
      <c r="G18" s="7"/>
      <c r="I18" s="1"/>
    </row>
    <row r="19" spans="7:11" s="6" customFormat="1">
      <c r="G19" s="13"/>
      <c r="I19" s="1"/>
      <c r="K19" s="10"/>
    </row>
  </sheetData>
  <mergeCells count="17">
    <mergeCell ref="L8:N8"/>
    <mergeCell ref="A9:O9"/>
    <mergeCell ref="A11:C11"/>
    <mergeCell ref="A13:B13"/>
    <mergeCell ref="A10:M10"/>
    <mergeCell ref="L1:O1"/>
    <mergeCell ref="A2:O2"/>
    <mergeCell ref="A3:O3"/>
    <mergeCell ref="A4:O4"/>
    <mergeCell ref="A5:A6"/>
    <mergeCell ref="B5:B6"/>
    <mergeCell ref="C5:C6"/>
    <mergeCell ref="D5:D6"/>
    <mergeCell ref="E5:G5"/>
    <mergeCell ref="H5:H6"/>
    <mergeCell ref="I5:K5"/>
    <mergeCell ref="L5:O5"/>
  </mergeCells>
  <conditionalFormatting sqref="K7">
    <cfRule type="cellIs" dxfId="0" priority="3" operator="greaterThan">
      <formula>33</formula>
    </cfRule>
  </conditionalFormatting>
  <printOptions horizontalCentered="1"/>
  <pageMargins left="0.15748031496062992" right="0.15748031496062992" top="0.23622047244094491" bottom="0.27559055118110237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evdokimova</cp:lastModifiedBy>
  <cp:lastPrinted>2026-06-17T07:29:17Z</cp:lastPrinted>
  <dcterms:created xsi:type="dcterms:W3CDTF">2014-01-15T18:15:09Z</dcterms:created>
  <dcterms:modified xsi:type="dcterms:W3CDTF">2026-06-17T07:35:06Z</dcterms:modified>
</cp:coreProperties>
</file>