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Prokofieva\Desktop\"/>
    </mc:Choice>
  </mc:AlternateContent>
  <bookViews>
    <workbookView xWindow="0" yWindow="0" windowWidth="28800" windowHeight="11580"/>
  </bookViews>
  <sheets>
    <sheet name="Приложение1" sheetId="1" r:id="rId1"/>
  </sheets>
  <definedNames>
    <definedName name="_xlnm.Print_Area" localSheetId="0">Приложение1!$B$1:$O$9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N6" i="1" s="1"/>
  <c r="O6" i="1" s="1"/>
  <c r="I7" i="1"/>
  <c r="N7" i="1" s="1"/>
  <c r="O7" i="1" s="1"/>
  <c r="I8" i="1"/>
  <c r="N8" i="1" s="1"/>
  <c r="O8" i="1" s="1"/>
  <c r="J6" i="1" l="1"/>
  <c r="K6" i="1" s="1"/>
  <c r="J8" i="1"/>
  <c r="K8" i="1" s="1"/>
  <c r="J7" i="1"/>
  <c r="K7" i="1" s="1"/>
  <c r="O9" i="1"/>
</calcChain>
</file>

<file path=xl/sharedStrings.xml><?xml version="1.0" encoding="utf-8"?>
<sst xmlns="http://schemas.openxmlformats.org/spreadsheetml/2006/main" count="35" uniqueCount="33">
  <si>
    <t>№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</si>
  <si>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</si>
  <si>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</si>
  <si>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</si>
  <si>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</si>
  <si>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</si>
  <si>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</si>
  <si>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 контракта с учетом округления цены за единицу (руб.)</t>
  </si>
  <si>
    <t>Обоснование начальной (максимальной) цены контракта</t>
  </si>
  <si>
    <t>Ценовые предложения поставщиков</t>
  </si>
  <si>
    <t>В результате проведенного расчета НМЦК составила</t>
  </si>
  <si>
    <t>тех хар</t>
  </si>
  <si>
    <t xml:space="preserve">Ед. изм </t>
  </si>
  <si>
    <t>Наименование</t>
  </si>
  <si>
    <t>шт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</si>
  <si>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</si>
  <si>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Н(М)ЦК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</si>
  <si>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____________________</t>
  </si>
  <si>
    <t>(должность)</t>
  </si>
  <si>
    <t>(расшифровка подписи)</t>
  </si>
  <si>
    <t xml:space="preserve">   _______________</t>
  </si>
  <si>
    <t xml:space="preserve">             (подпись)</t>
  </si>
  <si>
    <t>Цена за единицу в соответствии с Источником №1</t>
  </si>
  <si>
    <t xml:space="preserve">Цена за единицу в соответствии с Источником №2 </t>
  </si>
  <si>
    <t xml:space="preserve">Цена за единицу в соответствии с Источником №3 </t>
  </si>
  <si>
    <t>Кол-во</t>
  </si>
  <si>
    <t>В соответствии со статьей 22 Федерального закона от 05.04.2013 г. N 44-ФЗ «О контрактной системе в сфере закупок товаров, работ, услуг для обеспечения государственных и муниципальных нужд»  использовался метод сопоставимых рыночных цен. Для определения стоимости были направлены запросы ценовой информации 3-м возможным поставщикам.  В результате от них были получены коммерческие предложения. Анализ НМЦК произведен на основании полученных коммерческих предложений в соответствии с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</si>
  <si>
    <t>Словосочетание "русский язык"</t>
  </si>
  <si>
    <t>Словосочетание "Институт Пушкина"</t>
  </si>
  <si>
    <t>Словосочетание "выпуск"</t>
  </si>
  <si>
    <t>Закупка осуществляется у единственного поставщика, расчет НМЦ договора осуществляется по предложению с минимальной стоимостью. Предложение с наименьшей стоимостью предоставил источник №1 - 17 000 (семнадцать тысяч) рублей 00 копеек</t>
  </si>
  <si>
    <t>Главный специалист отдела снабжения</t>
  </si>
  <si>
    <t>Прокофьева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</si>
</sst>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1" applyFont="1" applyBorder="1" applyAlignment="1">
      <alignment horizontal="center" wrapText="1"/>
    </xf>
    <xf numFmtId="1" fontId="7" fillId="0" borderId="4" xfId="1" applyNumberFormat="1" applyFont="1" applyBorder="1" applyAlignment="1">
      <alignment horizontal="center" shrinkToFit="1"/>
    </xf>
    <xf numFmtId="4" fontId="7" fillId="0" borderId="4" xfId="1" applyNumberFormat="1" applyFont="1" applyBorder="1" applyAlignment="1">
      <alignment horizontal="center" shrinkToFit="1"/>
    </xf>
    <xf numFmtId="4" fontId="6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top" wrapText="1"/>
    </xf>
    <xf numFmtId="0" fontId="10" fillId="0" borderId="6" xfId="0" applyFont="1" applyBorder="1" applyAlignment="1">
      <alignment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</xdr:row>
      <xdr:rowOff>952500</xdr:rowOff>
    </xdr:from>
    <xdr:to>
      <xdr:col>11</xdr:col>
      <xdr:colOff>0</xdr:colOff>
      <xdr:row>4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34475" y="321945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05775" y="31908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4</xdr:row>
      <xdr:rowOff>1600200</xdr:rowOff>
    </xdr:from>
    <xdr:to>
      <xdr:col>11</xdr:col>
      <xdr:colOff>1504950</xdr:colOff>
      <xdr:row>4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86975" y="386715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4</xdr:row>
      <xdr:rowOff>1400175</xdr:rowOff>
    </xdr:from>
    <xdr:to>
      <xdr:col>11</xdr:col>
      <xdr:colOff>419100</xdr:colOff>
      <xdr:row>4</xdr:row>
      <xdr:rowOff>1628775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34625" y="36671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zoomScaleNormal="100" zoomScaleSheetLayoutView="75" workbookViewId="0">
      <selection activeCell="J13" sqref="J13"/>
    </sheetView>
  </sheetViews>
  <sheetFormatPr defaultColWidth="9.140625" defaultRowHeight="15" x14ac:dyDescent="0.25"/>
  <cols>
    <col min="1" max="1" width="3.140625" style="2" customWidth="1"/>
    <col min="2" max="2" width="34.28515625" style="2" customWidth="1"/>
    <col min="3" max="3" width="3.7109375" style="2" hidden="1" customWidth="1"/>
    <col min="4" max="4" width="8.28515625" style="2" customWidth="1"/>
    <col min="5" max="5" width="10.85546875" style="2" customWidth="1"/>
    <col min="6" max="6" width="16.5703125" style="2" customWidth="1"/>
    <col min="7" max="7" width="19.7109375" style="2" customWidth="1"/>
    <col min="8" max="8" width="17.7109375" style="2" customWidth="1"/>
    <col min="9" max="9" width="22.140625" style="2" customWidth="1"/>
    <col min="10" max="10" width="15.42578125" style="2" customWidth="1"/>
    <col min="11" max="11" width="14.28515625" style="2" customWidth="1"/>
    <col min="12" max="12" width="22.7109375" style="2" hidden="1" customWidth="1"/>
    <col min="13" max="13" width="12.7109375" style="2" hidden="1" customWidth="1"/>
    <col min="14" max="14" width="15.7109375" style="2" customWidth="1"/>
    <col min="15" max="15" width="21.5703125" style="2" customWidth="1"/>
    <col min="16" max="16384" width="9.140625" style="2"/>
  </cols>
  <sheetData>
    <row r="1" spans="1:15" ht="15" customHeight="1" x14ac:dyDescent="0.25"/>
    <row r="2" spans="1:15" ht="20.25" customHeight="1" x14ac:dyDescent="0.25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02" customHeight="1" x14ac:dyDescent="0.25">
      <c r="B3" s="29" t="s">
        <v>26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39" customHeight="1" x14ac:dyDescent="0.25">
      <c r="A4" s="27" t="s">
        <v>0</v>
      </c>
      <c r="B4" s="27" t="s">
        <v>13</v>
      </c>
      <c r="C4" s="27" t="s">
        <v>11</v>
      </c>
      <c r="D4" s="27" t="s">
        <v>12</v>
      </c>
      <c r="E4" s="27" t="s">
        <v>25</v>
      </c>
      <c r="F4" s="27" t="s">
        <v>9</v>
      </c>
      <c r="G4" s="27"/>
      <c r="H4" s="27"/>
      <c r="I4" s="31" t="s">
        <v>1</v>
      </c>
      <c r="J4" s="31"/>
      <c r="K4" s="31"/>
      <c r="L4" s="27" t="s">
        <v>2</v>
      </c>
      <c r="M4" s="27"/>
      <c r="N4" s="27"/>
      <c r="O4" s="27"/>
    </row>
    <row r="5" spans="1:15" s="21" customFormat="1" ht="111" customHeight="1" x14ac:dyDescent="0.25">
      <c r="A5" s="30"/>
      <c r="B5" s="30"/>
      <c r="C5" s="30"/>
      <c r="D5" s="30"/>
      <c r="E5" s="30"/>
      <c r="F5" s="19" t="s">
        <v>22</v>
      </c>
      <c r="G5" s="19" t="s">
        <v>23</v>
      </c>
      <c r="H5" s="19" t="s">
        <v>24</v>
      </c>
      <c r="I5" s="1" t="s">
        <v>3</v>
      </c>
      <c r="J5" s="1" t="s">
        <v>4</v>
      </c>
      <c r="K5" s="1" t="s">
        <v>15</v>
      </c>
      <c r="L5" s="20" t="s">
        <v>16</v>
      </c>
      <c r="M5" s="1" t="s">
        <v>5</v>
      </c>
      <c r="N5" s="1" t="s">
        <v>6</v>
      </c>
      <c r="O5" s="1" t="s">
        <v>7</v>
      </c>
    </row>
    <row r="6" spans="1:15" s="10" customFormat="1" x14ac:dyDescent="0.25">
      <c r="A6" s="11">
        <v>1</v>
      </c>
      <c r="B6" s="3" t="s">
        <v>27</v>
      </c>
      <c r="C6" s="12"/>
      <c r="D6" s="3" t="s">
        <v>14</v>
      </c>
      <c r="E6" s="4">
        <v>2</v>
      </c>
      <c r="F6" s="5">
        <v>3150</v>
      </c>
      <c r="G6" s="5">
        <v>3400</v>
      </c>
      <c r="H6" s="5">
        <v>4000</v>
      </c>
      <c r="I6" s="6">
        <f t="shared" ref="I6:I8" si="0">AVERAGE(F6:H6)</f>
        <v>3516.6666666666665</v>
      </c>
      <c r="J6" s="7">
        <f t="shared" ref="J6:J8" si="1">SQRT(((SUM((POWER(F6-I6,2)),(POWER(G6-I6,2)),(POWER(H6-I6,2))))/(COLUMNS(F6:H6)-1)))</f>
        <v>436.8447474027052</v>
      </c>
      <c r="K6" s="7">
        <f t="shared" ref="K6:K8" si="2">J6/I6*100</f>
        <v>12.422125518560339</v>
      </c>
      <c r="L6" s="8"/>
      <c r="M6" s="8"/>
      <c r="N6" s="9">
        <f t="shared" ref="N6:N8" si="3">ROUNDDOWN(I6,2)</f>
        <v>3516.66</v>
      </c>
      <c r="O6" s="9">
        <f t="shared" ref="O6:O8" si="4">N6*E6</f>
        <v>7033.32</v>
      </c>
    </row>
    <row r="7" spans="1:15" s="10" customFormat="1" ht="30" x14ac:dyDescent="0.25">
      <c r="A7" s="11">
        <v>2</v>
      </c>
      <c r="B7" s="3" t="s">
        <v>28</v>
      </c>
      <c r="C7" s="12"/>
      <c r="D7" s="3" t="s">
        <v>14</v>
      </c>
      <c r="E7" s="4">
        <v>2</v>
      </c>
      <c r="F7" s="5">
        <v>3150</v>
      </c>
      <c r="G7" s="5">
        <v>3400</v>
      </c>
      <c r="H7" s="5">
        <v>4000</v>
      </c>
      <c r="I7" s="6">
        <f t="shared" si="0"/>
        <v>3516.6666666666665</v>
      </c>
      <c r="J7" s="7">
        <f t="shared" si="1"/>
        <v>436.8447474027052</v>
      </c>
      <c r="K7" s="7">
        <f t="shared" si="2"/>
        <v>12.422125518560339</v>
      </c>
      <c r="L7" s="8"/>
      <c r="M7" s="8"/>
      <c r="N7" s="9">
        <f t="shared" si="3"/>
        <v>3516.66</v>
      </c>
      <c r="O7" s="9">
        <f t="shared" si="4"/>
        <v>7033.32</v>
      </c>
    </row>
    <row r="8" spans="1:15" s="10" customFormat="1" x14ac:dyDescent="0.25">
      <c r="A8" s="11">
        <v>3</v>
      </c>
      <c r="B8" s="3" t="s">
        <v>29</v>
      </c>
      <c r="C8" s="12"/>
      <c r="D8" s="3" t="s">
        <v>14</v>
      </c>
      <c r="E8" s="4">
        <v>2</v>
      </c>
      <c r="F8" s="5">
        <v>2200</v>
      </c>
      <c r="G8" s="5">
        <v>3400</v>
      </c>
      <c r="H8" s="5">
        <v>4000</v>
      </c>
      <c r="I8" s="6">
        <f t="shared" si="0"/>
        <v>3200</v>
      </c>
      <c r="J8" s="7">
        <f t="shared" si="1"/>
        <v>916.51513899116799</v>
      </c>
      <c r="K8" s="7">
        <f t="shared" si="2"/>
        <v>28.641098093474</v>
      </c>
      <c r="L8" s="8"/>
      <c r="M8" s="8"/>
      <c r="N8" s="9">
        <f t="shared" si="3"/>
        <v>3200</v>
      </c>
      <c r="O8" s="9">
        <f t="shared" si="4"/>
        <v>6400</v>
      </c>
    </row>
    <row r="9" spans="1:15" ht="42" customHeight="1" x14ac:dyDescent="0.25">
      <c r="A9" s="28" t="s">
        <v>10</v>
      </c>
      <c r="B9" s="28"/>
      <c r="C9" s="28"/>
      <c r="D9" s="28"/>
      <c r="E9" s="28"/>
      <c r="F9" s="28"/>
      <c r="G9" s="28"/>
      <c r="H9" s="27"/>
      <c r="I9" s="13"/>
      <c r="J9" s="14"/>
      <c r="K9" s="14"/>
      <c r="L9" s="15"/>
      <c r="M9" s="15"/>
      <c r="N9" s="16"/>
      <c r="O9" s="13">
        <f>SUM(O6:O8)</f>
        <v>20466.64</v>
      </c>
    </row>
    <row r="10" spans="1:15" s="17" customFormat="1" ht="120.75" customHeight="1" x14ac:dyDescent="0.2">
      <c r="B10" s="32" t="s">
        <v>30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spans="1:15" s="17" customFormat="1" ht="22.5" customHeight="1" x14ac:dyDescent="0.2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5" s="17" customFormat="1" ht="12.75" x14ac:dyDescent="0.2">
      <c r="B12" s="23" t="s">
        <v>31</v>
      </c>
      <c r="C12" s="17" t="s">
        <v>17</v>
      </c>
      <c r="D12" s="17" t="s">
        <v>20</v>
      </c>
      <c r="F12" s="33" t="s">
        <v>32</v>
      </c>
      <c r="G12" s="33"/>
    </row>
    <row r="13" spans="1:15" s="17" customFormat="1" ht="12.75" x14ac:dyDescent="0.2">
      <c r="B13" s="18" t="s">
        <v>18</v>
      </c>
      <c r="C13" s="24" t="s">
        <v>21</v>
      </c>
      <c r="D13" s="24"/>
      <c r="F13" s="25" t="s">
        <v>19</v>
      </c>
      <c r="G13" s="25"/>
    </row>
  </sheetData>
  <mergeCells count="15">
    <mergeCell ref="F12:G12"/>
    <mergeCell ref="C13:D13"/>
    <mergeCell ref="F13:G13"/>
    <mergeCell ref="A2:O2"/>
    <mergeCell ref="L4:O4"/>
    <mergeCell ref="A9:H9"/>
    <mergeCell ref="F4:H4"/>
    <mergeCell ref="B3:O3"/>
    <mergeCell ref="A4:A5"/>
    <mergeCell ref="B4:B5"/>
    <mergeCell ref="C4:C5"/>
    <mergeCell ref="D4:D5"/>
    <mergeCell ref="E4:E5"/>
    <mergeCell ref="I4:K4"/>
    <mergeCell ref="B10:M10"/>
  </mergeCells>
  <pageMargins left="0.23622047244094491" right="0.23622047244094491" top="0.27559055118110237" bottom="0.27559055118110237" header="0.19685039370078741" footer="0.27559055118110237"/>
  <pageSetup paperSize="9" scale="60" orientation="landscape" r:id="rId1"/>
  <headerFooter>
    <oddHeader>&amp;R&amp;"Times New Roman,обычный"&amp;12Приложение к информационной карте аукциона 
Таблица 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Приложение1</vt:lpstr>
      <vt:lpstr>Приложение1!Область_печати</vt:lpstr>
    </vt:vector>
  </TitlesOfParts>
  <Company>ДИЗО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Чурикова</dc:creator>
  <cp:lastModifiedBy>Прокофьева Олеся Александровна</cp:lastModifiedBy>
  <cp:lastPrinted>2026-06-23T12:33:27Z</cp:lastPrinted>
  <dcterms:created xsi:type="dcterms:W3CDTF">2014-03-06T07:46:44Z</dcterms:created>
  <dcterms:modified xsi:type="dcterms:W3CDTF">2026-06-23T12:35:38Z</dcterms:modified>
</cp:coreProperties>
</file>