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ytovAA\Desktop\в работе\2026\Задвижка Магнитогорск\"/>
    </mc:Choice>
  </mc:AlternateContent>
  <bookViews>
    <workbookView xWindow="0" yWindow="120" windowWidth="19320" windowHeight="12315"/>
  </bookViews>
  <sheets>
    <sheet name="Расчет цены (2)" sheetId="3" r:id="rId1"/>
  </sheets>
  <definedNames>
    <definedName name="_xlnm.Print_Area" localSheetId="0">'Расчет цены (2)'!$B$1:$R$10</definedName>
  </definedNames>
  <calcPr calcId="152511"/>
</workbook>
</file>

<file path=xl/calcChain.xml><?xml version="1.0" encoding="utf-8"?>
<calcChain xmlns="http://schemas.openxmlformats.org/spreadsheetml/2006/main">
  <c r="M8" i="3" l="1"/>
  <c r="R8" i="3" s="1"/>
  <c r="N8" i="3" l="1"/>
  <c r="O8" i="3" s="1"/>
  <c r="P8" i="3"/>
  <c r="R9" i="3"/>
</calcChain>
</file>

<file path=xl/sharedStrings.xml><?xml version="1.0" encoding="utf-8"?>
<sst xmlns="http://schemas.openxmlformats.org/spreadsheetml/2006/main" count="25" uniqueCount="23">
  <si>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</si>
  <si>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</si>
  <si>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</si>
  <si>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</si>
  <si>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</si>
  <si>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</si>
  <si>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</si>
  <si>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</si>
  <si>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</si>
  <si>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</si>
  <si>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t>Оценка однородности совокупности значений выявленных цен, используемых в расчете Н(М)ЦК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</si>
  <si>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</si>
  <si>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</si>
  <si>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Ценовая информация стоимости объекта закупки, (руб) за ед.изм.</t>
  </si>
  <si>
    <t>Н(М)ЦК,  определяемая методом сопоставимых рыночных цен (анализа рынка)</t>
  </si>
  <si>
    <t xml:space="preserve">Расчет начальной (максимальной) цены государственного контракта (Н(М)ЦК
</t>
  </si>
  <si>
    <t>ИТОГО</t>
  </si>
  <si>
    <t>Техническое обслуживание и ремонт систем водоснабжения (Челябинская область)</t>
  </si>
  <si>
    <r>
      <t>м</t>
    </r>
    <r>
      <rPr>
        <b/>
        <sz val="10"/>
        <color indexed="8"/>
        <rFont val="Calibri"/>
        <family val="2"/>
        <charset val="204"/>
      </rPr>
      <t>²</t>
    </r>
  </si>
  <si>
    <t>Источник №1 Компредложение от 29.07.2026 №7359</t>
  </si>
  <si>
    <t>Источник №2  Компредложение от 29.07.2026 №7361</t>
  </si>
  <si>
    <t>Источник №3 Компредложение от 29.07.2026 №7362</t>
  </si>
  <si>
    <t>В результате проведенного расчета Н(М)ЦК, цена контракта составила:  10 605,93 (Десять тысячь шестьсот пять) рублей 93 копейки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</si>
</sst>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,##0.00_р_.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6" fillId="0" borderId="0" xfId="0" applyFont="1"/>
    <xf numFmtId="0" fontId="1" fillId="0" borderId="3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2" fillId="0" borderId="2" xfId="0" applyFont="1" applyBorder="1" applyAlignment="1">
      <alignment horizontal="center" vertical="top" wrapText="1"/>
    </xf>
    <xf numFmtId="0" fontId="11" fillId="0" borderId="0" xfId="0" applyFont="1" applyAlignment="1" applyProtection="1">
      <alignment horizontal="center" wrapText="1"/>
      <protection locked="0"/>
    </xf>
    <xf numFmtId="0" fontId="1" fillId="0" borderId="3" xfId="0" applyFont="1" applyFill="1" applyBorder="1" applyAlignment="1">
      <alignment horizontal="center" vertical="top" wrapText="1"/>
    </xf>
    <xf numFmtId="0" fontId="11" fillId="0" borderId="0" xfId="0" applyFont="1" applyAlignment="1" applyProtection="1">
      <alignment wrapText="1"/>
      <protection locked="0"/>
    </xf>
    <xf numFmtId="4" fontId="6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top" wrapText="1"/>
    </xf>
    <xf numFmtId="165" fontId="1" fillId="0" borderId="5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0" fillId="0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6</xdr:row>
      <xdr:rowOff>952500</xdr:rowOff>
    </xdr:from>
    <xdr:to>
      <xdr:col>15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29375" y="2381250"/>
          <a:ext cx="6953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6</xdr:row>
      <xdr:rowOff>923925</xdr:rowOff>
    </xdr:from>
    <xdr:to>
      <xdr:col>13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0225" y="2352675"/>
          <a:ext cx="8001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19050</xdr:colOff>
      <xdr:row>6</xdr:row>
      <xdr:rowOff>1600200</xdr:rowOff>
    </xdr:from>
    <xdr:to>
      <xdr:col>17</xdr:col>
      <xdr:colOff>1504950</xdr:colOff>
      <xdr:row>6</xdr:row>
      <xdr:rowOff>1962150</xdr:rowOff>
    </xdr:to>
    <xdr:pic>
      <xdr:nvPicPr>
        <xdr:cNvPr id="1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05750" y="36576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266700</xdr:colOff>
      <xdr:row>6</xdr:row>
      <xdr:rowOff>1400175</xdr:rowOff>
    </xdr:from>
    <xdr:to>
      <xdr:col>17</xdr:col>
      <xdr:colOff>419100</xdr:colOff>
      <xdr:row>6</xdr:row>
      <xdr:rowOff>1628775</xdr:rowOff>
    </xdr:to>
    <xdr:pic>
      <xdr:nvPicPr>
        <xdr:cNvPr id="1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153400" y="34575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3"/>
  <sheetViews>
    <sheetView tabSelected="1" topLeftCell="B4" workbookViewId="0">
      <selection activeCell="R16" sqref="R16"/>
    </sheetView>
  </sheetViews>
  <sheetFormatPr defaultColWidth="9.140625" defaultRowHeight="12.75" x14ac:dyDescent="0.2"/>
  <cols>
    <col min="1" max="1" width="2.7109375" style="1" customWidth="1"/>
    <col min="2" max="2" width="6" style="1" customWidth="1"/>
    <col min="3" max="3" width="19.5703125" style="1" customWidth="1"/>
    <col min="4" max="4" width="7" style="1" customWidth="1"/>
    <col min="5" max="5" width="7.140625" style="1" customWidth="1"/>
    <col min="6" max="6" width="13.7109375" style="1" customWidth="1"/>
    <col min="7" max="7" width="13.5703125" style="1" customWidth="1"/>
    <col min="8" max="8" width="13.7109375" style="1" customWidth="1"/>
    <col min="9" max="11" width="11.7109375" style="1" hidden="1" customWidth="1"/>
    <col min="12" max="12" width="11.42578125" style="1" hidden="1" customWidth="1"/>
    <col min="13" max="13" width="15.5703125" style="1" customWidth="1"/>
    <col min="14" max="14" width="12.28515625" style="1" customWidth="1"/>
    <col min="15" max="15" width="12.140625" style="1" customWidth="1"/>
    <col min="16" max="16" width="6.42578125" style="1" customWidth="1"/>
    <col min="17" max="17" width="7.28515625" style="1" customWidth="1"/>
    <col min="18" max="18" width="23.42578125" style="1" customWidth="1"/>
    <col min="19" max="19" width="6.42578125" style="1" customWidth="1"/>
    <col min="20" max="20" width="2.85546875" style="1" customWidth="1"/>
    <col min="21" max="21" width="9.85546875" style="1" bestFit="1" customWidth="1"/>
    <col min="22" max="22" width="11.28515625" style="1" bestFit="1" customWidth="1"/>
    <col min="23" max="16384" width="9.140625" style="1"/>
  </cols>
  <sheetData>
    <row r="1" spans="2:22" ht="87" customHeight="1" x14ac:dyDescent="0.3">
      <c r="P1" s="33"/>
      <c r="Q1" s="33"/>
      <c r="R1" s="33"/>
    </row>
    <row r="2" spans="2:22" ht="21.75" customHeight="1" x14ac:dyDescent="0.2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2:22" ht="3.75" customHeight="1" x14ac:dyDescent="0.2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2:22" ht="6.7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2:22" ht="42" customHeight="1" x14ac:dyDescent="0.2">
      <c r="B5" s="35" t="s">
        <v>15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2:22" ht="39" customHeight="1" x14ac:dyDescent="0.2">
      <c r="B6" s="39" t="s">
        <v>0</v>
      </c>
      <c r="C6" s="41" t="s">
        <v>2</v>
      </c>
      <c r="D6" s="39" t="s">
        <v>1</v>
      </c>
      <c r="E6" s="39" t="s">
        <v>3</v>
      </c>
      <c r="F6" s="43" t="s">
        <v>13</v>
      </c>
      <c r="G6" s="44"/>
      <c r="H6" s="45"/>
      <c r="I6" s="43" t="s">
        <v>7</v>
      </c>
      <c r="J6" s="44"/>
      <c r="K6" s="45"/>
      <c r="L6" s="47" t="s">
        <v>9</v>
      </c>
      <c r="M6" s="49" t="s">
        <v>10</v>
      </c>
      <c r="N6" s="50"/>
      <c r="O6" s="51"/>
      <c r="P6" s="36" t="s">
        <v>14</v>
      </c>
      <c r="Q6" s="37"/>
      <c r="R6" s="38"/>
    </row>
    <row r="7" spans="2:22" ht="160.5" customHeight="1" x14ac:dyDescent="0.2">
      <c r="B7" s="40"/>
      <c r="C7" s="42"/>
      <c r="D7" s="40"/>
      <c r="E7" s="40"/>
      <c r="F7" s="12" t="s">
        <v>19</v>
      </c>
      <c r="G7" s="12" t="s">
        <v>20</v>
      </c>
      <c r="H7" s="12" t="s">
        <v>21</v>
      </c>
      <c r="I7" s="2" t="s">
        <v>8</v>
      </c>
      <c r="J7" s="2" t="s">
        <v>8</v>
      </c>
      <c r="K7" s="2" t="s">
        <v>8</v>
      </c>
      <c r="L7" s="48"/>
      <c r="M7" s="17" t="s">
        <v>12</v>
      </c>
      <c r="N7" s="17" t="s">
        <v>4</v>
      </c>
      <c r="O7" s="3" t="s">
        <v>5</v>
      </c>
      <c r="P7" s="52" t="s">
        <v>6</v>
      </c>
      <c r="Q7" s="53"/>
      <c r="R7" s="10" t="s">
        <v>11</v>
      </c>
    </row>
    <row r="8" spans="2:22" ht="135" customHeight="1" x14ac:dyDescent="0.2">
      <c r="B8" s="27">
        <v>1</v>
      </c>
      <c r="C8" s="31" t="s">
        <v>17</v>
      </c>
      <c r="D8" s="27" t="s">
        <v>18</v>
      </c>
      <c r="E8" s="29">
        <v>1346.5</v>
      </c>
      <c r="F8" s="22">
        <v>7.78</v>
      </c>
      <c r="G8" s="22">
        <v>7.95</v>
      </c>
      <c r="H8" s="22">
        <v>7.9</v>
      </c>
      <c r="I8" s="30"/>
      <c r="J8" s="30"/>
      <c r="K8" s="30"/>
      <c r="L8" s="28"/>
      <c r="M8" s="25">
        <f t="shared" ref="M8" si="0">(F8+G8+H8)/3</f>
        <v>7.8766666666666678</v>
      </c>
      <c r="N8" s="26">
        <f t="shared" ref="N8" si="1">SQRT((((F8-M8)^2+(G8-M8)^2+(H8-M8)^2)/2))</f>
        <v>8.7368949480541039E-2</v>
      </c>
      <c r="O8" s="26">
        <f t="shared" ref="O8" si="2">N8/M8*100</f>
        <v>1.1092122236209188</v>
      </c>
      <c r="P8" s="54">
        <f t="shared" ref="P8" si="3">R8/E8</f>
        <v>7.8766666666666687</v>
      </c>
      <c r="Q8" s="55"/>
      <c r="R8" s="32">
        <f>E8*M8</f>
        <v>10605.931666666669</v>
      </c>
    </row>
    <row r="9" spans="2:22" ht="15.75" customHeight="1" x14ac:dyDescent="0.2">
      <c r="B9" s="18"/>
      <c r="C9" s="19" t="s">
        <v>16</v>
      </c>
      <c r="D9" s="20"/>
      <c r="E9" s="21"/>
      <c r="F9" s="22"/>
      <c r="G9" s="22"/>
      <c r="H9" s="22"/>
      <c r="I9" s="23"/>
      <c r="J9" s="23"/>
      <c r="K9" s="23"/>
      <c r="L9" s="24"/>
      <c r="M9" s="25"/>
      <c r="N9" s="26"/>
      <c r="O9" s="26"/>
      <c r="P9" s="54"/>
      <c r="Q9" s="55"/>
      <c r="R9" s="32">
        <f>SUM(R8:R8)</f>
        <v>10605.931666666669</v>
      </c>
    </row>
    <row r="10" spans="2:22" s="4" customFormat="1" ht="21.75" customHeight="1" x14ac:dyDescent="0.25">
      <c r="B10" s="56" t="s">
        <v>22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U10" s="14"/>
      <c r="V10" s="14"/>
    </row>
    <row r="11" spans="2:22" s="5" customFormat="1" ht="12" customHeight="1" x14ac:dyDescent="0.25">
      <c r="B11" s="16"/>
      <c r="C11" s="16"/>
      <c r="D11" s="16"/>
      <c r="E11" s="6"/>
      <c r="F11" s="7"/>
      <c r="G11" s="8"/>
      <c r="M11" s="9"/>
      <c r="N11" s="9"/>
      <c r="O11" s="9"/>
      <c r="P11" s="9"/>
    </row>
    <row r="12" spans="2:22" s="5" customFormat="1" ht="10.9" hidden="1" customHeight="1" x14ac:dyDescent="0.25">
      <c r="B12" s="16"/>
      <c r="C12" s="16"/>
      <c r="D12" s="16"/>
      <c r="E12" s="6"/>
      <c r="F12" s="7"/>
      <c r="G12" s="8"/>
      <c r="M12" s="9"/>
      <c r="N12" s="9"/>
      <c r="O12" s="9"/>
      <c r="P12" s="9"/>
    </row>
    <row r="13" spans="2:22" s="5" customFormat="1" ht="15" customHeight="1" x14ac:dyDescent="0.25">
      <c r="B13" s="46"/>
      <c r="C13" s="46"/>
      <c r="D13" s="46"/>
      <c r="E13" s="6"/>
      <c r="F13" s="7"/>
      <c r="G13" s="8"/>
      <c r="M13" s="11"/>
      <c r="N13" s="13"/>
      <c r="O13" s="13"/>
      <c r="P13" s="13"/>
    </row>
  </sheetData>
  <mergeCells count="17">
    <mergeCell ref="B13:D13"/>
    <mergeCell ref="I6:K6"/>
    <mergeCell ref="L6:L7"/>
    <mergeCell ref="M6:O6"/>
    <mergeCell ref="P7:Q7"/>
    <mergeCell ref="P9:Q9"/>
    <mergeCell ref="P8:Q8"/>
    <mergeCell ref="B10:R10"/>
    <mergeCell ref="P1:R1"/>
    <mergeCell ref="B2:R3"/>
    <mergeCell ref="B5:R5"/>
    <mergeCell ref="P6:R6"/>
    <mergeCell ref="B6:B7"/>
    <mergeCell ref="C6:C7"/>
    <mergeCell ref="D6:D7"/>
    <mergeCell ref="E6:E7"/>
    <mergeCell ref="F6:H6"/>
  </mergeCells>
  <pageMargins left="0.59055118110236227" right="0.39370078740157483" top="0.78740157480314965" bottom="0.78740157480314965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 (2)</vt:lpstr>
      <vt:lpstr>'Расчет цены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Копытов Александр Александрович</cp:lastModifiedBy>
  <cp:lastPrinted>2021-02-16T05:30:50Z</cp:lastPrinted>
  <dcterms:created xsi:type="dcterms:W3CDTF">2014-01-15T18:15:09Z</dcterms:created>
  <dcterms:modified xsi:type="dcterms:W3CDTF">2026-07-30T06:13:00Z</dcterms:modified>
</cp:coreProperties>
</file>