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2" sheetId="2" r:id="rId1"/>
    <sheet name="Лист1" sheetId="3" r:id="rId2"/>
  </sheets>
  <definedNames>
    <definedName name="_xlnm._FilterDatabase" localSheetId="0" hidden="1">Лист2!$A$6:$N$37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K8" i="2" l="1"/>
  <c r="K9" i="2"/>
  <c r="K10" i="2"/>
  <c r="K11" i="2"/>
  <c r="K12" i="2"/>
  <c r="K13" i="2"/>
  <c r="J12" i="2"/>
  <c r="M12" i="2" s="1"/>
  <c r="J13" i="2"/>
  <c r="L13" i="2" s="1"/>
  <c r="J8" i="2"/>
  <c r="M8" i="2" s="1"/>
  <c r="J9" i="2"/>
  <c r="L9" i="2" s="1"/>
  <c r="J10" i="2"/>
  <c r="L10" i="2" s="1"/>
  <c r="J11" i="2"/>
  <c r="M11" i="2" s="1"/>
  <c r="L11" i="2" l="1"/>
  <c r="L8" i="2"/>
  <c r="M13" i="2"/>
  <c r="L12" i="2"/>
  <c r="M10" i="2"/>
  <c r="M9" i="2"/>
  <c r="J19" i="2"/>
  <c r="K16" i="2" l="1"/>
  <c r="K17" i="2"/>
  <c r="K18" i="2"/>
  <c r="K19" i="2"/>
  <c r="K20" i="2"/>
  <c r="K21" i="2"/>
  <c r="K22" i="2"/>
  <c r="K23" i="2"/>
  <c r="K24" i="2"/>
  <c r="K25" i="2"/>
  <c r="K26" i="2"/>
  <c r="K27" i="2"/>
  <c r="J16" i="2"/>
  <c r="J17" i="2"/>
  <c r="J18" i="2"/>
  <c r="J20" i="2"/>
  <c r="J21" i="2"/>
  <c r="J22" i="2"/>
  <c r="L22" i="2" s="1"/>
  <c r="J23" i="2"/>
  <c r="L23" i="2" s="1"/>
  <c r="J24" i="2"/>
  <c r="L24" i="2" s="1"/>
  <c r="J25" i="2"/>
  <c r="J26" i="2"/>
  <c r="L26" i="2" s="1"/>
  <c r="J27" i="2"/>
  <c r="J28" i="2"/>
  <c r="J29" i="2"/>
  <c r="J30" i="2"/>
  <c r="J31" i="2"/>
  <c r="J32" i="2"/>
  <c r="J33" i="2"/>
  <c r="J34" i="2"/>
  <c r="L25" i="2" l="1"/>
  <c r="L21" i="2"/>
  <c r="L27" i="2"/>
  <c r="L20" i="2"/>
  <c r="L18" i="2"/>
  <c r="L17" i="2"/>
  <c r="L16" i="2"/>
  <c r="L19" i="2"/>
  <c r="K7" i="2"/>
  <c r="J7" i="2"/>
  <c r="J14" i="2"/>
  <c r="K14" i="2"/>
  <c r="J15" i="2"/>
  <c r="M15" i="2" s="1"/>
  <c r="K15" i="2"/>
  <c r="M20" i="2"/>
  <c r="L28" i="2"/>
  <c r="K28" i="2"/>
  <c r="L29" i="2"/>
  <c r="K29" i="2"/>
  <c r="L30" i="2"/>
  <c r="K30" i="2"/>
  <c r="L31" i="2"/>
  <c r="K31" i="2"/>
  <c r="L32" i="2"/>
  <c r="K32" i="2"/>
  <c r="L33" i="2"/>
  <c r="K33" i="2"/>
  <c r="M33" i="2"/>
  <c r="L34" i="2"/>
  <c r="K34" i="2"/>
  <c r="M24" i="2" l="1"/>
  <c r="M30" i="2"/>
  <c r="M16" i="2"/>
  <c r="L7" i="2"/>
  <c r="M27" i="2"/>
  <c r="M23" i="2"/>
  <c r="M19" i="2"/>
  <c r="L14" i="2"/>
  <c r="L15" i="2"/>
  <c r="M34" i="2"/>
  <c r="M25" i="2"/>
  <c r="M21" i="2"/>
  <c r="M17" i="2"/>
  <c r="M14" i="2"/>
  <c r="M29" i="2"/>
  <c r="M26" i="2"/>
  <c r="M22" i="2"/>
  <c r="M18" i="2"/>
  <c r="M31" i="2"/>
  <c r="M32" i="2"/>
  <c r="M28" i="2"/>
  <c r="M7" i="2"/>
  <c r="B2" i="2" l="1"/>
  <c r="A2" i="2"/>
  <c r="M5" i="2" l="1"/>
</calcChain>
</file>

<file path=xl/sharedStrings.xml><?xml version="1.0" encoding="utf-8"?>
<sst xmlns="http://schemas.openxmlformats.org/spreadsheetml/2006/main" count="36" uniqueCount="29">
  <si>
    <t>№</t>
  </si>
  <si>
    <t>Наименование поставляемого товара, оказываемой услуги, выполняемой работы</t>
  </si>
  <si>
    <t>Ед. изм</t>
  </si>
  <si>
    <t>Количес-тво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</si>
  <si>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</si>
  <si>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</si>
  <si>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</si>
  <si>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</si>
  <si>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Среднее квадратичное отклонение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</si>
  <si>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</si>
  <si>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</si>
  <si>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Код окпд2/КТРУ</t>
  </si>
  <si>
    <t>Итого по коммерчесскому предлодению</t>
  </si>
  <si>
    <t>В результате проведенного расчета НМЦК с учетом среднних цен за единицу товара составила:</t>
  </si>
  <si>
    <t>Обоснование начальной (максимальной) цены контракта (Н(М)ЦК)</t>
  </si>
  <si>
    <t xml:space="preserve">Коммерческое предложение Поставщик №1 </t>
  </si>
  <si>
    <t xml:space="preserve">Коммерческое предложение Поставщик №2 </t>
  </si>
  <si>
    <t xml:space="preserve">Коммерческое предложение Поставщик №3 </t>
  </si>
  <si>
    <t xml:space="preserve">Коммерческое предложение Поставщик №4 </t>
  </si>
  <si>
    <t>шт</t>
  </si>
  <si>
    <t>Журнал учета проверок сопротивления изоляции электрооборудования и электросетей</t>
  </si>
  <si>
    <t>Журнал проверки и испытаний электроинструмента и вспомогательного оборудования к нему</t>
  </si>
  <si>
    <t>Журнал учета проверок заземления электрооборудования</t>
  </si>
  <si>
    <t>Журнал проверки знаний «правил эксплуатации теплопотребляющих установок и тепловых сетей потребителей» и «правил техники безопасности при эксплуатации теплопотребляющих установок и тепловых сетей потребителей»</t>
  </si>
  <si>
    <t>Оперативный журнал по электрохозяйству</t>
  </si>
  <si>
    <t>Журнал технического обслуживания и ремонта электрооборудования</t>
  </si>
  <si>
    <t>Журнал регистрации инструктажа с 1 группой по электробезопасности</t>
  </si>
  <si>
    <t>Журнал учета работ по нарядам-допускам и распоряжениям для работы в электроустановках (Прил. № 8 от 15 декабря 2020 г. № 903н)</t>
  </si>
  <si>
    <r>
      <rPr>
        <sz val="16"/>
        <rFont val="Times New Roman"/>
        <family val="1"/>
        <charset val="204"/>
      </rPr>
      <t>При формировании цены контракта использовался метод сопоставления рыночных цен (анализ рынка) в соответствии со статьей 22 Федерального закона №44 ФЗ от 05 апреля 2013 года. 
В связи с наличием лимита бюджетных обязательств для рассчета суммы цен единиц товаров взята средняя стоимость за единицу товара, предложенная поставщиками:</t>
    </r>
    <r>
      <rPr>
        <b/>
        <sz val="16"/>
        <rFont val="Times New Roman"/>
        <family val="1"/>
        <charset val="204"/>
      </rPr>
      <t xml:space="preserve"> 5225,67 рублей.</t>
    </r>
    <r>
      <rPr>
        <b/>
        <sz val="16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</si>
</sst>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rgb="FF383838"/>
      <name val="Tahoma"/>
      <family val="2"/>
      <charset val="204"/>
    </font>
    <font>
      <b/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2" borderId="3" xfId="0" applyFont="1" applyFill="1" applyBorder="1" applyAlignment="1" applyProtection="1">
      <alignment horizontal="center" vertical="top" wrapText="1"/>
    </xf>
    <xf numFmtId="0" fontId="12" fillId="2" borderId="3" xfId="0" applyFont="1" applyFill="1" applyBorder="1" applyAlignment="1" applyProtection="1">
      <alignment horizontal="center" vertical="top" wrapText="1"/>
    </xf>
    <xf numFmtId="0" fontId="0" fillId="0" borderId="0" xfId="0" applyFill="1" applyProtection="1"/>
    <xf numFmtId="0" fontId="13" fillId="3" borderId="1" xfId="0" applyFont="1" applyFill="1" applyBorder="1" applyAlignment="1" applyProtection="1">
      <alignment vertical="center"/>
    </xf>
    <xf numFmtId="4" fontId="14" fillId="3" borderId="1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Alignment="1" applyProtection="1">
      <alignment vertical="center"/>
    </xf>
    <xf numFmtId="3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4" fontId="15" fillId="0" borderId="1" xfId="0" applyNumberFormat="1" applyFont="1" applyBorder="1" applyAlignment="1" applyProtection="1">
      <alignment vertical="center" wrapText="1"/>
      <protection locked="0"/>
    </xf>
    <xf numFmtId="4" fontId="12" fillId="0" borderId="1" xfId="0" applyNumberFormat="1" applyFont="1" applyBorder="1" applyAlignment="1" applyProtection="1">
      <alignment vertical="center" wrapText="1"/>
    </xf>
    <xf numFmtId="4" fontId="12" fillId="0" borderId="1" xfId="0" applyNumberFormat="1" applyFont="1" applyBorder="1" applyAlignment="1" applyProtection="1">
      <alignment vertical="center"/>
    </xf>
    <xf numFmtId="4" fontId="9" fillId="0" borderId="1" xfId="0" applyNumberFormat="1" applyFont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4" fontId="15" fillId="0" borderId="1" xfId="0" applyNumberFormat="1" applyFont="1" applyFill="1" applyBorder="1" applyAlignment="1" applyProtection="1">
      <alignment vertical="center" wrapText="1"/>
      <protection locked="0"/>
    </xf>
    <xf numFmtId="0" fontId="9" fillId="2" borderId="6" xfId="0" applyFont="1" applyFill="1" applyBorder="1" applyAlignment="1" applyProtection="1">
      <alignment horizontal="center" vertical="top" wrapText="1"/>
    </xf>
    <xf numFmtId="0" fontId="14" fillId="3" borderId="1" xfId="0" applyFont="1" applyFill="1" applyBorder="1" applyAlignment="1" applyProtection="1">
      <alignment horizontal="right" vertical="center"/>
    </xf>
    <xf numFmtId="4" fontId="0" fillId="0" borderId="0" xfId="0" applyNumberFormat="1" applyFont="1" applyFill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 wrapText="1"/>
    </xf>
    <xf numFmtId="4" fontId="17" fillId="0" borderId="0" xfId="0" applyNumberFormat="1" applyFont="1" applyFill="1" applyAlignment="1" applyProtection="1">
      <alignment horizontal="right" vertical="center" wrapText="1"/>
    </xf>
    <xf numFmtId="0" fontId="17" fillId="0" borderId="0" xfId="0" applyFont="1" applyFill="1" applyAlignment="1" applyProtection="1">
      <alignment horizontal="center" vertical="center"/>
    </xf>
    <xf numFmtId="4" fontId="17" fillId="0" borderId="0" xfId="0" applyNumberFormat="1" applyFont="1" applyFill="1" applyAlignment="1" applyProtection="1">
      <alignment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18" fillId="0" borderId="0" xfId="0" applyFont="1"/>
    <xf numFmtId="0" fontId="19" fillId="0" borderId="1" xfId="0" applyFont="1" applyFill="1" applyBorder="1" applyAlignment="1" applyProtection="1">
      <alignment horizontal="left" vertical="center" wrapText="1"/>
      <protection locked="0"/>
    </xf>
    <xf numFmtId="3" fontId="9" fillId="0" borderId="4" xfId="0" applyNumberFormat="1" applyFont="1" applyFill="1" applyBorder="1" applyAlignment="1" applyProtection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</xf>
    <xf numFmtId="3" fontId="16" fillId="0" borderId="5" xfId="0" applyNumberFormat="1" applyFont="1" applyFill="1" applyBorder="1" applyAlignment="1" applyProtection="1">
      <alignment horizontal="center" vertical="center" wrapText="1"/>
    </xf>
    <xf numFmtId="3" fontId="16" fillId="0" borderId="7" xfId="0" applyNumberFormat="1" applyFont="1" applyFill="1" applyBorder="1" applyAlignment="1" applyProtection="1">
      <alignment horizontal="center" vertical="center" wrapText="1"/>
    </xf>
    <xf numFmtId="3" fontId="9" fillId="0" borderId="4" xfId="0" applyNumberFormat="1" applyFont="1" applyFill="1" applyBorder="1" applyAlignment="1" applyProtection="1">
      <alignment horizontal="center" vertical="center" wrapText="1"/>
    </xf>
    <xf numFmtId="3" fontId="9" fillId="0" borderId="5" xfId="0" applyNumberFormat="1" applyFont="1" applyFill="1" applyBorder="1" applyAlignment="1" applyProtection="1">
      <alignment horizontal="center" vertical="center" wrapText="1"/>
    </xf>
    <xf numFmtId="3" fontId="9" fillId="0" borderId="7" xfId="0" applyNumberFormat="1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2" fontId="9" fillId="2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12" fillId="0" borderId="5" xfId="0" applyFont="1" applyFill="1" applyBorder="1" applyAlignment="1" applyProtection="1">
      <alignment horizontal="left" vertical="center" wrapText="1"/>
      <protection locked="0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4" fontId="15" fillId="0" borderId="7" xfId="0" applyNumberFormat="1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F4006444-011B-48AC-84A4-DDC6B2A8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723D8994-99F9-4293-B879-AA892545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FCCFEADA-6DFD-4AD3-B8A1-04D0A62F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1223977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E16C99AB-AD4D-475E-9595-7C58C59E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3</xdr:row>
      <xdr:rowOff>1848188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97F34EF7-5B2C-43C6-9221-8D3F8878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abSelected="1" workbookViewId="0">
      <selection activeCell="A37" sqref="A37:M37"/>
    </sheetView>
  </sheetViews>
  <sheetFormatPr defaultRowHeight="15" x14ac:dyDescent="0.25"/>
  <cols>
    <col min="1" max="1" width="4.42578125" style="13" customWidth="1"/>
    <col min="2" max="2" width="28.42578125" style="13" customWidth="1"/>
    <col min="3" max="3" width="21" style="13" customWidth="1"/>
    <col min="4" max="4" width="10.7109375" style="13" customWidth="1"/>
    <col min="5" max="5" width="8.7109375" style="13" customWidth="1"/>
    <col min="6" max="8" width="14.7109375" style="13" customWidth="1"/>
    <col min="9" max="9" width="15.42578125" style="13" hidden="1" customWidth="1"/>
    <col min="10" max="12" width="15.7109375" style="13" customWidth="1"/>
    <col min="13" max="13" width="23.28515625" style="13" customWidth="1"/>
    <col min="14" max="14" width="15.140625" style="12" customWidth="1"/>
    <col min="15" max="21" width="9.140625" style="12"/>
    <col min="22" max="16384" width="9.140625" style="13"/>
  </cols>
  <sheetData>
    <row r="1" spans="1:21" s="4" customFormat="1" ht="18.75" x14ac:dyDescent="0.2">
      <c r="A1" s="51" t="s">
        <v>14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1"/>
      <c r="O1" s="2"/>
      <c r="P1" s="3"/>
      <c r="Q1" s="2"/>
      <c r="R1" s="2"/>
      <c r="S1" s="2"/>
      <c r="T1" s="2"/>
      <c r="U1" s="2"/>
    </row>
    <row r="2" spans="1:21" s="10" customFormat="1" ht="11.25" x14ac:dyDescent="0.25">
      <c r="A2" s="5">
        <f>ROW(A16)</f>
        <v>16</v>
      </c>
      <c r="B2" s="5">
        <f>COLUMN(M5)</f>
        <v>13</v>
      </c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8"/>
      <c r="O2" s="8"/>
      <c r="P2" s="8"/>
      <c r="Q2" s="9"/>
      <c r="R2" s="9"/>
      <c r="S2" s="9"/>
      <c r="T2" s="9"/>
      <c r="U2" s="9"/>
    </row>
    <row r="3" spans="1:21" ht="51" x14ac:dyDescent="0.25">
      <c r="A3" s="52" t="s">
        <v>0</v>
      </c>
      <c r="B3" s="52" t="s">
        <v>1</v>
      </c>
      <c r="C3" s="53" t="s">
        <v>11</v>
      </c>
      <c r="D3" s="53" t="s">
        <v>2</v>
      </c>
      <c r="E3" s="53" t="s">
        <v>3</v>
      </c>
      <c r="F3" s="55" t="s">
        <v>4</v>
      </c>
      <c r="G3" s="56"/>
      <c r="H3" s="56"/>
      <c r="I3" s="56"/>
      <c r="J3" s="57" t="s">
        <v>5</v>
      </c>
      <c r="K3" s="57"/>
      <c r="L3" s="57"/>
      <c r="M3" s="11" t="s">
        <v>6</v>
      </c>
    </row>
    <row r="4" spans="1:21" ht="153" x14ac:dyDescent="0.25">
      <c r="A4" s="53"/>
      <c r="B4" s="53"/>
      <c r="C4" s="54"/>
      <c r="D4" s="54"/>
      <c r="E4" s="54"/>
      <c r="F4" s="29" t="s">
        <v>15</v>
      </c>
      <c r="G4" s="29" t="s">
        <v>16</v>
      </c>
      <c r="H4" s="29" t="s">
        <v>17</v>
      </c>
      <c r="I4" s="38" t="s">
        <v>18</v>
      </c>
      <c r="J4" s="14" t="s">
        <v>7</v>
      </c>
      <c r="K4" s="14" t="s">
        <v>8</v>
      </c>
      <c r="L4" s="14" t="s">
        <v>9</v>
      </c>
      <c r="M4" s="15" t="s">
        <v>10</v>
      </c>
      <c r="N4" s="31"/>
      <c r="O4" s="16"/>
    </row>
    <row r="5" spans="1:21" s="20" customFormat="1" x14ac:dyDescent="0.25">
      <c r="A5" s="17"/>
      <c r="B5" s="50" t="s">
        <v>13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SUM(M7:M23)</f>
        <v>4813.3500000000004</v>
      </c>
      <c r="N5" s="37"/>
      <c r="O5" s="33"/>
      <c r="P5" s="19"/>
      <c r="Q5" s="19"/>
      <c r="R5" s="19"/>
      <c r="S5" s="19"/>
      <c r="T5" s="19"/>
      <c r="U5" s="19"/>
    </row>
    <row r="6" spans="1:21" s="20" customFormat="1" ht="15.75" thickBot="1" x14ac:dyDescent="0.3">
      <c r="A6" s="17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18"/>
      <c r="N6" s="33"/>
      <c r="O6" s="33"/>
      <c r="P6"/>
      <c r="Q6" s="19"/>
      <c r="R6" s="19"/>
      <c r="S6" s="19"/>
      <c r="T6" s="19"/>
      <c r="U6" s="19"/>
    </row>
    <row r="7" spans="1:21" ht="54" customHeight="1" thickBot="1" x14ac:dyDescent="0.3">
      <c r="A7" s="21">
        <v>1</v>
      </c>
      <c r="B7" s="42" t="s">
        <v>20</v>
      </c>
      <c r="C7" s="39"/>
      <c r="D7" s="24" t="s">
        <v>19</v>
      </c>
      <c r="E7" s="42">
        <v>1</v>
      </c>
      <c r="F7" s="25">
        <v>430</v>
      </c>
      <c r="G7" s="30">
        <v>100</v>
      </c>
      <c r="H7" s="25">
        <v>500</v>
      </c>
      <c r="I7" s="25"/>
      <c r="J7" s="26">
        <f>IFERROR(ROUND(AVERAGE($F7:I7),2),"")</f>
        <v>343.33</v>
      </c>
      <c r="K7" s="27">
        <f>IFERROR(STDEV($F7:I7),"")</f>
        <v>213.61959960016156</v>
      </c>
      <c r="L7" s="27">
        <f>IF(J7&lt;&gt;"", K7/J7*100,"")</f>
        <v>62.219904931162894</v>
      </c>
      <c r="M7" s="28">
        <f>IFERROR(J7*$E7,"")</f>
        <v>343.33</v>
      </c>
      <c r="N7" s="34"/>
      <c r="O7" s="35"/>
      <c r="P7"/>
    </row>
    <row r="8" spans="1:21" ht="54" customHeight="1" thickBot="1" x14ac:dyDescent="0.3">
      <c r="A8" s="21">
        <v>2</v>
      </c>
      <c r="B8" s="43" t="s">
        <v>21</v>
      </c>
      <c r="C8" s="39"/>
      <c r="D8" s="24" t="s">
        <v>19</v>
      </c>
      <c r="E8" s="43">
        <v>1</v>
      </c>
      <c r="F8" s="25">
        <v>430</v>
      </c>
      <c r="G8" s="30">
        <v>440</v>
      </c>
      <c r="H8" s="25">
        <v>500</v>
      </c>
      <c r="I8" s="25"/>
      <c r="J8" s="26">
        <f>IFERROR(ROUND(AVERAGE($F8:I8),2),"")</f>
        <v>456.67</v>
      </c>
      <c r="K8" s="27">
        <f>IFERROR(STDEV($F8:I8),"")</f>
        <v>37.859388972001824</v>
      </c>
      <c r="L8" s="27">
        <f t="shared" ref="L8:L13" si="0">IF(J8&lt;&gt;"", K8/J8*100,"")</f>
        <v>8.2903166338935819</v>
      </c>
      <c r="M8" s="28">
        <f t="shared" ref="M8:M13" si="1">IFERROR(J8*$E8,"")</f>
        <v>456.67</v>
      </c>
      <c r="N8" s="34"/>
      <c r="O8" s="35"/>
      <c r="P8"/>
    </row>
    <row r="9" spans="1:21" ht="54" customHeight="1" thickBot="1" x14ac:dyDescent="0.3">
      <c r="A9" s="21">
        <v>3</v>
      </c>
      <c r="B9" s="43" t="s">
        <v>22</v>
      </c>
      <c r="C9" s="39"/>
      <c r="D9" s="24" t="s">
        <v>19</v>
      </c>
      <c r="E9" s="43">
        <v>1</v>
      </c>
      <c r="F9" s="25">
        <v>430</v>
      </c>
      <c r="G9" s="30">
        <v>100</v>
      </c>
      <c r="H9" s="25">
        <v>500</v>
      </c>
      <c r="I9" s="25"/>
      <c r="J9" s="26">
        <f>IFERROR(ROUND(AVERAGE($F9:I9),2),"")</f>
        <v>343.33</v>
      </c>
      <c r="K9" s="27">
        <f>IFERROR(STDEV($F9:I9),"")</f>
        <v>213.61959960016156</v>
      </c>
      <c r="L9" s="27">
        <f t="shared" si="0"/>
        <v>62.219904931162894</v>
      </c>
      <c r="M9" s="28">
        <f t="shared" si="1"/>
        <v>343.33</v>
      </c>
      <c r="N9" s="34"/>
      <c r="O9" s="35"/>
      <c r="P9"/>
    </row>
    <row r="10" spans="1:21" ht="54" customHeight="1" thickBot="1" x14ac:dyDescent="0.3">
      <c r="A10" s="21">
        <v>4</v>
      </c>
      <c r="B10" s="43" t="s">
        <v>23</v>
      </c>
      <c r="C10" s="39"/>
      <c r="D10" s="24" t="s">
        <v>19</v>
      </c>
      <c r="E10" s="43">
        <v>1</v>
      </c>
      <c r="F10" s="25">
        <v>430</v>
      </c>
      <c r="G10" s="30">
        <v>440</v>
      </c>
      <c r="H10" s="25">
        <v>500</v>
      </c>
      <c r="I10" s="25"/>
      <c r="J10" s="26">
        <f>IFERROR(ROUND(AVERAGE($F10:I10),2),"")</f>
        <v>456.67</v>
      </c>
      <c r="K10" s="27">
        <f>IFERROR(STDEV($F10:I10),"")</f>
        <v>37.859388972001824</v>
      </c>
      <c r="L10" s="27">
        <f t="shared" si="0"/>
        <v>8.2903166338935819</v>
      </c>
      <c r="M10" s="28">
        <f t="shared" si="1"/>
        <v>456.67</v>
      </c>
      <c r="N10" s="34"/>
      <c r="O10" s="35"/>
      <c r="P10"/>
    </row>
    <row r="11" spans="1:21" ht="54" customHeight="1" thickBot="1" x14ac:dyDescent="0.3">
      <c r="A11" s="21">
        <v>5</v>
      </c>
      <c r="B11" s="43" t="s">
        <v>24</v>
      </c>
      <c r="C11" s="39"/>
      <c r="D11" s="24" t="s">
        <v>19</v>
      </c>
      <c r="E11" s="42">
        <v>2</v>
      </c>
      <c r="F11" s="25">
        <v>430</v>
      </c>
      <c r="G11" s="30">
        <v>440</v>
      </c>
      <c r="H11" s="25">
        <v>500</v>
      </c>
      <c r="I11" s="25"/>
      <c r="J11" s="26">
        <f>IFERROR(ROUND(AVERAGE($F11:I11),2),"")</f>
        <v>456.67</v>
      </c>
      <c r="K11" s="27">
        <f>IFERROR(STDEV($F11:I11),"")</f>
        <v>37.859388972001824</v>
      </c>
      <c r="L11" s="27">
        <f t="shared" si="0"/>
        <v>8.2903166338935819</v>
      </c>
      <c r="M11" s="28">
        <f t="shared" si="1"/>
        <v>913.34</v>
      </c>
      <c r="N11" s="34"/>
      <c r="O11" s="35"/>
      <c r="P11"/>
    </row>
    <row r="12" spans="1:21" ht="54" customHeight="1" thickBot="1" x14ac:dyDescent="0.3">
      <c r="A12" s="21">
        <v>6</v>
      </c>
      <c r="B12" s="43" t="s">
        <v>25</v>
      </c>
      <c r="C12" s="39"/>
      <c r="D12" s="24" t="s">
        <v>19</v>
      </c>
      <c r="E12" s="43">
        <v>1</v>
      </c>
      <c r="F12" s="25">
        <v>430</v>
      </c>
      <c r="G12" s="30">
        <v>440</v>
      </c>
      <c r="H12" s="25">
        <v>500</v>
      </c>
      <c r="I12" s="25"/>
      <c r="J12" s="26">
        <f>IFERROR(ROUND(AVERAGE($F12:I12),2),"")</f>
        <v>456.67</v>
      </c>
      <c r="K12" s="27">
        <f>IFERROR(STDEV($F12:I12),"")</f>
        <v>37.859388972001824</v>
      </c>
      <c r="L12" s="27">
        <f t="shared" si="0"/>
        <v>8.2903166338935819</v>
      </c>
      <c r="M12" s="28">
        <f t="shared" si="1"/>
        <v>456.67</v>
      </c>
      <c r="N12" s="34"/>
      <c r="O12" s="35"/>
      <c r="P12"/>
    </row>
    <row r="13" spans="1:21" ht="54" customHeight="1" thickBot="1" x14ac:dyDescent="0.3">
      <c r="A13" s="21">
        <v>7</v>
      </c>
      <c r="B13" s="43" t="s">
        <v>26</v>
      </c>
      <c r="C13" s="39"/>
      <c r="D13" s="24" t="s">
        <v>19</v>
      </c>
      <c r="E13" s="43">
        <v>3</v>
      </c>
      <c r="F13" s="25">
        <v>430</v>
      </c>
      <c r="G13" s="30">
        <v>440</v>
      </c>
      <c r="H13" s="25">
        <v>500</v>
      </c>
      <c r="I13" s="25"/>
      <c r="J13" s="26">
        <f>IFERROR(ROUND(AVERAGE($F13:I13),2),"")</f>
        <v>456.67</v>
      </c>
      <c r="K13" s="27">
        <f>IFERROR(STDEV($F13:I13),"")</f>
        <v>37.859388972001824</v>
      </c>
      <c r="L13" s="27">
        <f t="shared" si="0"/>
        <v>8.2903166338935819</v>
      </c>
      <c r="M13" s="28">
        <f t="shared" si="1"/>
        <v>1370.01</v>
      </c>
      <c r="N13" s="34"/>
      <c r="O13" s="35"/>
      <c r="P13"/>
    </row>
    <row r="14" spans="1:21" ht="47.25" customHeight="1" thickBot="1" x14ac:dyDescent="0.3">
      <c r="A14" s="21">
        <v>8</v>
      </c>
      <c r="B14" s="43" t="s">
        <v>27</v>
      </c>
      <c r="C14" s="23"/>
      <c r="D14" s="24" t="s">
        <v>19</v>
      </c>
      <c r="E14" s="43">
        <v>1</v>
      </c>
      <c r="F14" s="25">
        <v>480</v>
      </c>
      <c r="G14" s="30">
        <v>440</v>
      </c>
      <c r="H14" s="25">
        <v>500</v>
      </c>
      <c r="I14" s="25"/>
      <c r="J14" s="26">
        <f>IFERROR(ROUND(AVERAGE($F14:I14),2),"")</f>
        <v>473.33</v>
      </c>
      <c r="K14" s="27">
        <f>IFERROR(STDEV($F14:I14),"")</f>
        <v>30.550504633038937</v>
      </c>
      <c r="L14" s="27">
        <f>IF(J14&lt;&gt;"", K14/J14*100,"")</f>
        <v>6.4543774180886357</v>
      </c>
      <c r="M14" s="28">
        <f>IFERROR(J14*$E14,"")</f>
        <v>473.33</v>
      </c>
      <c r="N14" s="34"/>
      <c r="O14" s="34"/>
      <c r="P14"/>
    </row>
    <row r="15" spans="1:21" ht="22.5" hidden="1" customHeight="1" x14ac:dyDescent="0.25">
      <c r="A15" s="21">
        <v>4</v>
      </c>
      <c r="B15" s="22"/>
      <c r="C15" s="23"/>
      <c r="D15" s="24"/>
      <c r="E15" s="25"/>
      <c r="F15" s="25"/>
      <c r="G15" s="30">
        <f>SUM(G7:G14)</f>
        <v>2840</v>
      </c>
      <c r="H15" s="25"/>
      <c r="I15" s="25"/>
      <c r="J15" s="26">
        <f>IFERROR(ROUND(AVERAGE($F15:I15),2),"")</f>
        <v>2840</v>
      </c>
      <c r="K15" s="27" t="str">
        <f>IFERROR(STDEV($F15:I15),"")</f>
        <v/>
      </c>
      <c r="L15" s="27" t="e">
        <f>IF(J15&lt;&gt;"", K15/J15*100,"")</f>
        <v>#VALUE!</v>
      </c>
      <c r="M15" s="28">
        <f>IFERROR(J15*$E15,"")</f>
        <v>0</v>
      </c>
      <c r="N15" s="34"/>
      <c r="O15" s="34"/>
      <c r="P15"/>
    </row>
    <row r="16" spans="1:21" hidden="1" x14ac:dyDescent="0.25">
      <c r="A16" s="21">
        <v>5</v>
      </c>
      <c r="B16" s="22"/>
      <c r="C16" s="23"/>
      <c r="D16" s="24"/>
      <c r="E16" s="25"/>
      <c r="F16" s="25"/>
      <c r="G16" s="30"/>
      <c r="H16" s="25"/>
      <c r="I16" s="25"/>
      <c r="J16" s="26" t="str">
        <f>IFERROR(ROUND(AVERAGE($F16:I16),2),"")</f>
        <v/>
      </c>
      <c r="K16" s="27" t="str">
        <f>IFERROR(STDEV($F16:I16),"")</f>
        <v/>
      </c>
      <c r="L16" s="27" t="str">
        <f t="shared" ref="L16:L27" si="2">IF(J16&lt;&gt;"", K16/J16*100,"")</f>
        <v/>
      </c>
      <c r="M16" s="28" t="str">
        <f t="shared" ref="M16:M19" si="3">IFERROR(J16*$E16,"")</f>
        <v/>
      </c>
      <c r="N16" s="34"/>
      <c r="O16" s="34"/>
      <c r="P16"/>
    </row>
    <row r="17" spans="1:16" hidden="1" x14ac:dyDescent="0.25">
      <c r="A17" s="21">
        <v>6</v>
      </c>
      <c r="B17" s="22"/>
      <c r="C17" s="23"/>
      <c r="D17" s="24"/>
      <c r="E17" s="25"/>
      <c r="F17" s="25"/>
      <c r="G17" s="30"/>
      <c r="H17" s="25"/>
      <c r="I17" s="25"/>
      <c r="J17" s="26" t="str">
        <f>IFERROR(ROUND(AVERAGE($F17:I17),2),"")</f>
        <v/>
      </c>
      <c r="K17" s="27" t="str">
        <f>IFERROR(STDEV($F17:I17),"")</f>
        <v/>
      </c>
      <c r="L17" s="27" t="str">
        <f t="shared" si="2"/>
        <v/>
      </c>
      <c r="M17" s="28" t="str">
        <f t="shared" si="3"/>
        <v/>
      </c>
      <c r="N17" s="34"/>
      <c r="O17" s="34"/>
      <c r="P17"/>
    </row>
    <row r="18" spans="1:16" ht="15" hidden="1" customHeight="1" x14ac:dyDescent="0.25">
      <c r="A18" s="21">
        <v>7</v>
      </c>
      <c r="B18" s="22"/>
      <c r="C18" s="23"/>
      <c r="D18" s="24"/>
      <c r="E18" s="25"/>
      <c r="F18" s="25"/>
      <c r="G18" s="30"/>
      <c r="H18" s="25"/>
      <c r="I18" s="25"/>
      <c r="J18" s="26" t="str">
        <f>IFERROR(ROUND(AVERAGE($F18:I18),2),"")</f>
        <v/>
      </c>
      <c r="K18" s="27" t="str">
        <f>IFERROR(STDEV($F18:I18),"")</f>
        <v/>
      </c>
      <c r="L18" s="27" t="str">
        <f t="shared" si="2"/>
        <v/>
      </c>
      <c r="M18" s="28" t="str">
        <f t="shared" si="3"/>
        <v/>
      </c>
      <c r="N18" s="34"/>
      <c r="O18" s="34"/>
      <c r="P18"/>
    </row>
    <row r="19" spans="1:16" ht="15" hidden="1" customHeight="1" x14ac:dyDescent="0.25">
      <c r="A19" s="21">
        <v>8</v>
      </c>
      <c r="B19" s="22"/>
      <c r="C19" s="23"/>
      <c r="D19" s="24"/>
      <c r="E19" s="25"/>
      <c r="F19" s="25"/>
      <c r="G19" s="30"/>
      <c r="H19" s="25"/>
      <c r="I19" s="25"/>
      <c r="J19" s="26" t="str">
        <f>IFERROR(ROUND(AVERAGE($F19:I19),2),"")</f>
        <v/>
      </c>
      <c r="K19" s="27" t="str">
        <f>IFERROR(STDEV($F19:I19),"")</f>
        <v/>
      </c>
      <c r="L19" s="27" t="str">
        <f t="shared" si="2"/>
        <v/>
      </c>
      <c r="M19" s="28" t="str">
        <f t="shared" si="3"/>
        <v/>
      </c>
      <c r="N19" s="34"/>
      <c r="O19" s="34"/>
      <c r="P19"/>
    </row>
    <row r="20" spans="1:16" hidden="1" x14ac:dyDescent="0.25">
      <c r="A20" s="21">
        <v>9</v>
      </c>
      <c r="B20" s="22"/>
      <c r="C20" s="23"/>
      <c r="D20" s="24"/>
      <c r="E20" s="25"/>
      <c r="F20" s="25"/>
      <c r="G20" s="30"/>
      <c r="H20" s="30"/>
      <c r="I20" s="30"/>
      <c r="J20" s="26" t="str">
        <f>IFERROR(ROUND(AVERAGE($F20:I20),2),"")</f>
        <v/>
      </c>
      <c r="K20" s="27" t="str">
        <f>IFERROR(STDEV($F20:I20),"")</f>
        <v/>
      </c>
      <c r="L20" s="27" t="str">
        <f t="shared" si="2"/>
        <v/>
      </c>
      <c r="M20" s="28" t="str">
        <f t="shared" ref="M20:M34" si="4">IFERROR(J20*$E20,"")</f>
        <v/>
      </c>
      <c r="N20" s="34"/>
      <c r="O20" s="34"/>
      <c r="P20"/>
    </row>
    <row r="21" spans="1:16" hidden="1" x14ac:dyDescent="0.25">
      <c r="A21" s="21">
        <v>10</v>
      </c>
      <c r="B21" s="22"/>
      <c r="C21" s="23"/>
      <c r="D21" s="24"/>
      <c r="E21" s="25"/>
      <c r="F21" s="25"/>
      <c r="G21" s="30"/>
      <c r="H21" s="30"/>
      <c r="I21" s="30"/>
      <c r="J21" s="26" t="str">
        <f>IFERROR(ROUND(AVERAGE($F21:I21),2),"")</f>
        <v/>
      </c>
      <c r="K21" s="27" t="str">
        <f>IFERROR(STDEV($F21:I21),"")</f>
        <v/>
      </c>
      <c r="L21" s="27" t="str">
        <f t="shared" si="2"/>
        <v/>
      </c>
      <c r="M21" s="28" t="str">
        <f t="shared" si="4"/>
        <v/>
      </c>
      <c r="N21" s="34"/>
      <c r="O21" s="34"/>
      <c r="P21"/>
    </row>
    <row r="22" spans="1:16" hidden="1" x14ac:dyDescent="0.25">
      <c r="A22" s="21">
        <v>11</v>
      </c>
      <c r="B22" s="22"/>
      <c r="C22" s="23"/>
      <c r="D22" s="24"/>
      <c r="E22" s="25"/>
      <c r="F22" s="25"/>
      <c r="G22" s="25"/>
      <c r="H22" s="30"/>
      <c r="I22" s="30"/>
      <c r="J22" s="26" t="str">
        <f>IFERROR(ROUND(AVERAGE($F22:I22),2),"")</f>
        <v/>
      </c>
      <c r="K22" s="27" t="str">
        <f>IFERROR(STDEV($F22:I22),"")</f>
        <v/>
      </c>
      <c r="L22" s="27" t="str">
        <f t="shared" si="2"/>
        <v/>
      </c>
      <c r="M22" s="28" t="str">
        <f t="shared" si="4"/>
        <v/>
      </c>
      <c r="N22" s="34"/>
      <c r="O22" s="34"/>
      <c r="P22"/>
    </row>
    <row r="23" spans="1:16" hidden="1" x14ac:dyDescent="0.25">
      <c r="A23" s="21">
        <v>12</v>
      </c>
      <c r="B23" s="22"/>
      <c r="C23" s="23"/>
      <c r="D23" s="24"/>
      <c r="E23" s="25"/>
      <c r="F23" s="25"/>
      <c r="G23" s="25"/>
      <c r="H23" s="30"/>
      <c r="I23" s="30"/>
      <c r="J23" s="26" t="str">
        <f>IFERROR(ROUND(AVERAGE($F23:I23),2),"")</f>
        <v/>
      </c>
      <c r="K23" s="27" t="str">
        <f>IFERROR(STDEV($F23:I23),"")</f>
        <v/>
      </c>
      <c r="L23" s="27" t="str">
        <f t="shared" si="2"/>
        <v/>
      </c>
      <c r="M23" s="28" t="str">
        <f t="shared" si="4"/>
        <v/>
      </c>
      <c r="N23" s="34"/>
      <c r="O23" s="34"/>
    </row>
    <row r="24" spans="1:16" hidden="1" x14ac:dyDescent="0.25">
      <c r="A24" s="21">
        <v>13</v>
      </c>
      <c r="B24" s="40"/>
      <c r="C24" s="23"/>
      <c r="D24" s="24"/>
      <c r="E24" s="25"/>
      <c r="F24" s="25"/>
      <c r="G24" s="30"/>
      <c r="H24" s="30"/>
      <c r="I24" s="30"/>
      <c r="J24" s="26" t="str">
        <f>IFERROR(ROUND(AVERAGE($F24:I24),2),"")</f>
        <v/>
      </c>
      <c r="K24" s="27" t="str">
        <f>IFERROR(STDEV($F24:I24),"")</f>
        <v/>
      </c>
      <c r="L24" s="27" t="str">
        <f t="shared" si="2"/>
        <v/>
      </c>
      <c r="M24" s="28" t="str">
        <f t="shared" si="4"/>
        <v/>
      </c>
      <c r="N24" s="34"/>
      <c r="O24" s="34"/>
    </row>
    <row r="25" spans="1:16" hidden="1" x14ac:dyDescent="0.25">
      <c r="A25" s="21">
        <v>14</v>
      </c>
      <c r="B25" s="40"/>
      <c r="C25" s="23"/>
      <c r="D25" s="24"/>
      <c r="E25" s="25"/>
      <c r="F25" s="25"/>
      <c r="G25" s="25"/>
      <c r="H25" s="30"/>
      <c r="I25" s="30"/>
      <c r="J25" s="26" t="str">
        <f>IFERROR(ROUND(AVERAGE($F25:I25),2),"")</f>
        <v/>
      </c>
      <c r="K25" s="27" t="str">
        <f>IFERROR(STDEV($F25:I25),"")</f>
        <v/>
      </c>
      <c r="L25" s="27" t="str">
        <f t="shared" si="2"/>
        <v/>
      </c>
      <c r="M25" s="28" t="str">
        <f t="shared" si="4"/>
        <v/>
      </c>
      <c r="N25" s="37"/>
      <c r="O25" s="37"/>
    </row>
    <row r="26" spans="1:16" hidden="1" x14ac:dyDescent="0.25">
      <c r="A26" s="21">
        <v>15</v>
      </c>
      <c r="B26" s="22"/>
      <c r="C26" s="23"/>
      <c r="D26" s="24"/>
      <c r="E26" s="25"/>
      <c r="F26" s="25"/>
      <c r="G26" s="25"/>
      <c r="H26" s="30"/>
      <c r="I26" s="30"/>
      <c r="J26" s="26" t="str">
        <f>IFERROR(ROUND(AVERAGE($F26:I26),2),"")</f>
        <v/>
      </c>
      <c r="K26" s="27" t="str">
        <f>IFERROR(STDEV($F26:I26),"")</f>
        <v/>
      </c>
      <c r="L26" s="27" t="str">
        <f t="shared" si="2"/>
        <v/>
      </c>
      <c r="M26" s="28" t="str">
        <f t="shared" si="4"/>
        <v/>
      </c>
      <c r="N26" s="36"/>
    </row>
    <row r="27" spans="1:16" hidden="1" x14ac:dyDescent="0.25">
      <c r="A27" s="21">
        <v>16</v>
      </c>
      <c r="B27" s="22"/>
      <c r="C27" s="23"/>
      <c r="D27" s="24"/>
      <c r="E27" s="25"/>
      <c r="F27" s="25"/>
      <c r="G27" s="25"/>
      <c r="H27" s="30"/>
      <c r="I27" s="30"/>
      <c r="J27" s="26" t="str">
        <f>IFERROR(ROUND(AVERAGE($F27:I27),2),"")</f>
        <v/>
      </c>
      <c r="K27" s="27" t="str">
        <f>IFERROR(STDEV($F27:I27),"")</f>
        <v/>
      </c>
      <c r="L27" s="27" t="str">
        <f t="shared" si="2"/>
        <v/>
      </c>
      <c r="M27" s="28" t="str">
        <f t="shared" si="4"/>
        <v/>
      </c>
    </row>
    <row r="28" spans="1:16" hidden="1" x14ac:dyDescent="0.25">
      <c r="A28" s="21">
        <v>17</v>
      </c>
      <c r="B28" s="22"/>
      <c r="C28" s="23"/>
      <c r="D28" s="24"/>
      <c r="E28" s="25"/>
      <c r="F28" s="25"/>
      <c r="G28" s="30"/>
      <c r="H28" s="30"/>
      <c r="I28" s="30"/>
      <c r="J28" s="26" t="str">
        <f>IFERROR(ROUND(AVERAGE($F28:I28),2),"")</f>
        <v/>
      </c>
      <c r="K28" s="27" t="str">
        <f>IFERROR(STDEV($F28:I28),"")</f>
        <v/>
      </c>
      <c r="L28" s="27" t="str">
        <f t="shared" ref="L28:L34" si="5">IF(J28&lt;&gt;"", K28/J28*100,"")</f>
        <v/>
      </c>
      <c r="M28" s="28" t="str">
        <f t="shared" si="4"/>
        <v/>
      </c>
    </row>
    <row r="29" spans="1:16" hidden="1" x14ac:dyDescent="0.25">
      <c r="A29" s="21">
        <v>18</v>
      </c>
      <c r="B29" s="22"/>
      <c r="C29" s="23"/>
      <c r="D29" s="24"/>
      <c r="E29" s="25"/>
      <c r="F29" s="25"/>
      <c r="G29" s="30"/>
      <c r="H29" s="30"/>
      <c r="I29" s="30"/>
      <c r="J29" s="26" t="str">
        <f>IFERROR(ROUND(AVERAGE($F29:I29),2),"")</f>
        <v/>
      </c>
      <c r="K29" s="27" t="str">
        <f>IFERROR(STDEV($F29:I29),"")</f>
        <v/>
      </c>
      <c r="L29" s="27" t="str">
        <f t="shared" si="5"/>
        <v/>
      </c>
      <c r="M29" s="28" t="str">
        <f t="shared" si="4"/>
        <v/>
      </c>
    </row>
    <row r="30" spans="1:16" hidden="1" x14ac:dyDescent="0.25">
      <c r="A30" s="21">
        <v>19</v>
      </c>
      <c r="B30" s="22"/>
      <c r="C30" s="23"/>
      <c r="D30" s="24"/>
      <c r="E30" s="25"/>
      <c r="F30" s="25"/>
      <c r="G30" s="30"/>
      <c r="H30" s="30"/>
      <c r="I30" s="30"/>
      <c r="J30" s="26" t="str">
        <f>IFERROR(ROUND(AVERAGE($F30:I30),2),"")</f>
        <v/>
      </c>
      <c r="K30" s="27" t="str">
        <f>IFERROR(STDEV($F30:I30),"")</f>
        <v/>
      </c>
      <c r="L30" s="27" t="str">
        <f t="shared" si="5"/>
        <v/>
      </c>
      <c r="M30" s="28" t="str">
        <f t="shared" si="4"/>
        <v/>
      </c>
    </row>
    <row r="31" spans="1:16" hidden="1" x14ac:dyDescent="0.25">
      <c r="A31" s="21">
        <v>20</v>
      </c>
      <c r="B31" s="22"/>
      <c r="C31" s="23"/>
      <c r="D31" s="24"/>
      <c r="E31" s="25"/>
      <c r="F31" s="25"/>
      <c r="G31" s="25"/>
      <c r="H31" s="25"/>
      <c r="I31" s="25"/>
      <c r="J31" s="26" t="str">
        <f>IFERROR(ROUND(AVERAGE($F31:I31),2),"")</f>
        <v/>
      </c>
      <c r="K31" s="27" t="str">
        <f>IFERROR(STDEV($F31:I31),"")</f>
        <v/>
      </c>
      <c r="L31" s="27" t="str">
        <f t="shared" si="5"/>
        <v/>
      </c>
      <c r="M31" s="28" t="str">
        <f t="shared" si="4"/>
        <v/>
      </c>
    </row>
    <row r="32" spans="1:16" hidden="1" x14ac:dyDescent="0.25">
      <c r="A32" s="21">
        <v>21</v>
      </c>
      <c r="B32" s="22"/>
      <c r="C32" s="23"/>
      <c r="D32" s="24"/>
      <c r="E32" s="25"/>
      <c r="F32" s="25"/>
      <c r="G32" s="25"/>
      <c r="H32" s="25"/>
      <c r="I32" s="25"/>
      <c r="J32" s="26" t="str">
        <f>IFERROR(ROUND(AVERAGE($F32:I32),2),"")</f>
        <v/>
      </c>
      <c r="K32" s="27" t="str">
        <f>IFERROR(STDEV($F32:I32),"")</f>
        <v/>
      </c>
      <c r="L32" s="27" t="str">
        <f t="shared" si="5"/>
        <v/>
      </c>
      <c r="M32" s="28" t="str">
        <f t="shared" si="4"/>
        <v/>
      </c>
    </row>
    <row r="33" spans="1:13" hidden="1" x14ac:dyDescent="0.25">
      <c r="A33" s="21">
        <v>22</v>
      </c>
      <c r="B33" s="22"/>
      <c r="C33" s="23"/>
      <c r="D33" s="24"/>
      <c r="E33" s="25"/>
      <c r="F33" s="25"/>
      <c r="G33" s="25"/>
      <c r="H33" s="25"/>
      <c r="I33" s="25"/>
      <c r="J33" s="26" t="str">
        <f>IFERROR(ROUND(AVERAGE($F33:I33),2),"")</f>
        <v/>
      </c>
      <c r="K33" s="27" t="str">
        <f>IFERROR(STDEV($F33:I33),"")</f>
        <v/>
      </c>
      <c r="L33" s="27" t="str">
        <f t="shared" si="5"/>
        <v/>
      </c>
      <c r="M33" s="28" t="str">
        <f t="shared" si="4"/>
        <v/>
      </c>
    </row>
    <row r="34" spans="1:13" hidden="1" x14ac:dyDescent="0.25">
      <c r="A34" s="21">
        <v>23</v>
      </c>
      <c r="B34" s="22"/>
      <c r="C34" s="23"/>
      <c r="D34" s="24"/>
      <c r="E34" s="25"/>
      <c r="F34" s="25"/>
      <c r="G34" s="25"/>
      <c r="H34" s="25"/>
      <c r="I34" s="25"/>
      <c r="J34" s="26" t="str">
        <f>IFERROR(ROUND(AVERAGE($F34:I34),2),"")</f>
        <v/>
      </c>
      <c r="K34" s="27" t="str">
        <f>IFERROR(STDEV($F34:I34),"")</f>
        <v/>
      </c>
      <c r="L34" s="27" t="str">
        <f t="shared" si="5"/>
        <v/>
      </c>
      <c r="M34" s="28" t="str">
        <f t="shared" si="4"/>
        <v/>
      </c>
    </row>
    <row r="35" spans="1:13" x14ac:dyDescent="0.25">
      <c r="A35" s="41">
        <v>9</v>
      </c>
      <c r="B35" s="58"/>
      <c r="C35" s="59"/>
      <c r="D35" s="60"/>
      <c r="E35" s="61"/>
      <c r="F35" s="25"/>
      <c r="G35" s="25"/>
      <c r="H35" s="25"/>
      <c r="I35" s="25"/>
      <c r="J35" s="26"/>
      <c r="K35" s="27"/>
      <c r="L35" s="27"/>
      <c r="M35" s="28"/>
    </row>
    <row r="36" spans="1:13" x14ac:dyDescent="0.25">
      <c r="A36" s="47" t="s">
        <v>12</v>
      </c>
      <c r="B36" s="48"/>
      <c r="C36" s="48"/>
      <c r="D36" s="48"/>
      <c r="E36" s="49"/>
      <c r="F36" s="25">
        <v>5210</v>
      </c>
      <c r="G36" s="25">
        <v>4760</v>
      </c>
      <c r="H36" s="25">
        <v>5705</v>
      </c>
      <c r="I36" s="25"/>
      <c r="J36" s="26"/>
      <c r="K36" s="27"/>
      <c r="L36" s="27"/>
      <c r="M36" s="28">
        <v>5225.67</v>
      </c>
    </row>
    <row r="37" spans="1:13" ht="131.25" customHeight="1" x14ac:dyDescent="0.25">
      <c r="A37" s="44" t="s">
        <v>28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6"/>
    </row>
  </sheetData>
  <autoFilter ref="A6:N37"/>
  <mergeCells count="11">
    <mergeCell ref="A37:M37"/>
    <mergeCell ref="A36:E36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7:I36">
      <formula1>0</formula1>
      <formula2>99999999999</formula2>
    </dataValidation>
  </dataValidations>
  <pageMargins left="0.25" right="0.25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4" sqref="D24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2026-07-06T14:40:41Z</dcterms:modified>
</cp:coreProperties>
</file>