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ЕАТ" sheetId="1" r:id="rId1"/>
  </sheets>
  <definedNames>
    <definedName name="_xlnm.Print_Titles" localSheetId="0">ЕАТ!$6:$7</definedName>
    <definedName name="_xlnm.Print_Area" localSheetId="0">ЕАТ!$A$1:$O$21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J10" i="1"/>
  <c r="K10" i="1" s="1"/>
  <c r="L10" i="1" s="1"/>
  <c r="M10" i="1"/>
  <c r="O10" i="1"/>
  <c r="J11" i="1"/>
  <c r="K11" i="1" s="1"/>
  <c r="L11" i="1" s="1"/>
  <c r="M11" i="1"/>
  <c r="O11" i="1"/>
  <c r="J12" i="1"/>
  <c r="K12" i="1" s="1"/>
  <c r="L12" i="1" s="1"/>
  <c r="M12" i="1"/>
  <c r="O12" i="1"/>
  <c r="J13" i="1"/>
  <c r="K13" i="1" s="1"/>
  <c r="L13" i="1" s="1"/>
  <c r="M13" i="1"/>
  <c r="O13" i="1"/>
  <c r="J14" i="1"/>
  <c r="K14" i="1" s="1"/>
  <c r="L14" i="1" s="1"/>
  <c r="M14" i="1"/>
  <c r="O14" i="1"/>
  <c r="O9" i="1" l="1"/>
  <c r="M9" i="1"/>
  <c r="J9" i="1"/>
  <c r="K9" i="1" s="1"/>
  <c r="L9" i="1" s="1"/>
  <c r="M15" i="1" l="1"/>
  <c r="J15" i="1" l="1"/>
  <c r="K15" i="1" l="1"/>
  <c r="L15" i="1" s="1"/>
  <c r="O15" i="1"/>
</calcChain>
</file>

<file path=xl/sharedStrings.xml><?xml version="1.0" encoding="utf-8"?>
<sst xmlns="http://schemas.openxmlformats.org/spreadsheetml/2006/main" count="52" uniqueCount="31">
  <si>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</si>
  <si>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</si>
  <si>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</si>
  <si>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</si>
  <si>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</si>
  <si>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</si>
  <si>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</si>
  <si>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-</t>
  </si>
  <si>
    <t xml:space="preserve">  </t>
  </si>
  <si>
    <t xml:space="preserve">Однородность совокупности значений выявленных цен, используемых в расчете Н(М)ЦК 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</si>
  <si>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</si>
  <si>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штука</t>
  </si>
  <si>
    <t>Коммерческие предложения (общедоступная информация изучения рынка) (руб./ед.изм.)</t>
  </si>
  <si>
    <t>Наименование товара</t>
  </si>
  <si>
    <t>Информация с сайта</t>
  </si>
  <si>
    <t xml:space="preserve">Цена за единицу </t>
  </si>
  <si>
    <t>Код ОКПД2 / КТРУ</t>
  </si>
  <si>
    <t>Обоснование начальной (максимальной) цены договора</t>
  </si>
  <si>
    <t>Используемый метод определения НМЦД : метод сопоставимых рыночных цен (анализ рынка)</t>
  </si>
  <si>
    <t xml:space="preserve">* При определении Н(М)ЦД контракта Заказчиком применяется раздел 3 Главы II Положения о закупке товаров, работ, услуг для нужд ФГБОУ ВО «РГУТИС. </t>
  </si>
  <si>
    <t>Н(М)ЦД  определяемая методом сопоставимых рыночных цен (анализа рынка)*</t>
  </si>
  <si>
    <t>НМЦД</t>
  </si>
  <si>
    <r>
      <t xml:space="preserve">Устройства охранной или пожарной сигнализации и аналогичная аппаратура 
</t>
    </r>
    <r>
      <rPr>
        <i/>
        <sz val="12"/>
        <rFont val="Times New Roman"/>
        <family val="1"/>
        <charset val="204"/>
      </rPr>
      <t>(Прибор приемно-контрольный и управления пожарный «Сириус» или эквивалент)</t>
    </r>
    <r>
      <rPr>
        <sz val="12"/>
        <rFont val="Times New Roman"/>
        <family val="1"/>
        <charset val="204"/>
      </rPr>
      <t xml:space="preserve">
</t>
    </r>
  </si>
  <si>
    <r>
      <t xml:space="preserve">Устройства охранной или пожарной сигнализации и аналогичная аппаратура 
</t>
    </r>
    <r>
      <rPr>
        <i/>
        <sz val="12"/>
        <rFont val="Times New Roman"/>
        <family val="1"/>
        <charset val="204"/>
      </rPr>
      <t xml:space="preserve">
 (Контроллер двухпроводной линии связи с гальванической изоляцией «С2000-КДЛ-2И исп.01» или эквивалент)</t>
    </r>
    <r>
      <rPr>
        <sz val="12"/>
        <rFont val="Times New Roman"/>
        <family val="1"/>
        <charset val="204"/>
      </rPr>
      <t xml:space="preserve">
</t>
    </r>
  </si>
  <si>
    <r>
      <t xml:space="preserve">Источник питания резервированный
</t>
    </r>
    <r>
      <rPr>
        <i/>
        <sz val="12"/>
        <rFont val="Times New Roman"/>
        <family val="1"/>
        <charset val="204"/>
      </rPr>
      <t>(Источник питания резервированный РИП-12 исп.01 (РИП-12-3/17М1) или эквивалент)</t>
    </r>
    <r>
      <rPr>
        <sz val="12"/>
        <rFont val="Times New Roman"/>
        <family val="1"/>
        <charset val="204"/>
      </rPr>
      <t xml:space="preserve">
</t>
    </r>
  </si>
  <si>
    <t>26.20.40.111</t>
  </si>
  <si>
    <t>Батарея аккумуляторная свинцово-кислотная стационарная</t>
  </si>
  <si>
    <t>27.20.22.000-00000001</t>
  </si>
  <si>
    <t>на поставку оборудования системы пожарной сигнализации</t>
  </si>
  <si>
    <t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 установлена сумма финансирования 245 236,30 руб.</t>
  </si>
  <si>
    <t>26.30.50.114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</si>
</sst>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justify" wrapText="1"/>
    </xf>
    <xf numFmtId="4" fontId="5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111371</xdr:colOff>
      <xdr:row>7</xdr:row>
      <xdr:rowOff>9526</xdr:rowOff>
    </xdr:from>
    <xdr:to>
      <xdr:col>12</xdr:col>
      <xdr:colOff>1450097</xdr:colOff>
      <xdr:row>7</xdr:row>
      <xdr:rowOff>329712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47640" y="3138122"/>
          <a:ext cx="1338726" cy="320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390525</xdr:colOff>
      <xdr:row>6</xdr:row>
      <xdr:rowOff>1076325</xdr:rowOff>
    </xdr:from>
    <xdr:to>
      <xdr:col>12</xdr:col>
      <xdr:colOff>542925</xdr:colOff>
      <xdr:row>6</xdr:row>
      <xdr:rowOff>1304925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91625" y="2990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7"/>
  <sheetViews>
    <sheetView tabSelected="1" topLeftCell="A7" zoomScale="80" zoomScaleNormal="80" zoomScaleSheetLayoutView="100" workbookViewId="0">
      <selection activeCell="N15" sqref="N15"/>
    </sheetView>
  </sheetViews>
  <sheetFormatPr defaultRowHeight="12.75" x14ac:dyDescent="0.2"/>
  <cols>
    <col min="1" max="1" width="5" style="4" customWidth="1"/>
    <col min="2" max="2" width="55.42578125" style="4" customWidth="1"/>
    <col min="3" max="3" width="25" style="4" customWidth="1"/>
    <col min="4" max="4" width="8.28515625" style="4" customWidth="1"/>
    <col min="5" max="5" width="8.140625" style="4" customWidth="1"/>
    <col min="6" max="7" width="12.85546875" style="4" customWidth="1"/>
    <col min="8" max="8" width="13.42578125" style="4" customWidth="1"/>
    <col min="9" max="9" width="4.7109375" style="4" customWidth="1"/>
    <col min="10" max="10" width="11.5703125" style="4" customWidth="1"/>
    <col min="11" max="11" width="15.42578125" style="4" customWidth="1"/>
    <col min="12" max="12" width="14.28515625" style="4" customWidth="1"/>
    <col min="13" max="13" width="22" style="4" customWidth="1"/>
    <col min="14" max="14" width="13.7109375" style="4" customWidth="1"/>
    <col min="15" max="15" width="16.28515625" style="4" customWidth="1"/>
    <col min="16" max="16" width="16.7109375" style="4" customWidth="1"/>
    <col min="17" max="16384" width="9.140625" style="4"/>
  </cols>
  <sheetData>
    <row r="1" spans="1:16" s="1" customFormat="1" ht="20.25" customHeight="1" x14ac:dyDescent="0.3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s="1" customFormat="1" ht="15" customHeight="1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s="1" customFormat="1" ht="9.7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s="1" customFormat="1" ht="9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s="1" customFormat="1" ht="19.5" customHeight="1" x14ac:dyDescent="0.3">
      <c r="A5" s="3"/>
      <c r="B5" s="52" t="s">
        <v>18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6" ht="38.25" customHeight="1" x14ac:dyDescent="0.2">
      <c r="A6" s="49" t="s">
        <v>0</v>
      </c>
      <c r="B6" s="58" t="s">
        <v>13</v>
      </c>
      <c r="C6" s="49" t="s">
        <v>16</v>
      </c>
      <c r="D6" s="58" t="s">
        <v>1</v>
      </c>
      <c r="E6" s="58" t="s">
        <v>2</v>
      </c>
      <c r="F6" s="43" t="s">
        <v>12</v>
      </c>
      <c r="G6" s="44"/>
      <c r="H6" s="44"/>
      <c r="I6" s="61" t="s">
        <v>3</v>
      </c>
      <c r="J6" s="53" t="s">
        <v>9</v>
      </c>
      <c r="K6" s="53"/>
      <c r="L6" s="53"/>
      <c r="M6" s="54" t="s">
        <v>20</v>
      </c>
      <c r="N6" s="54"/>
      <c r="O6" s="54"/>
    </row>
    <row r="7" spans="1:16" ht="104.25" customHeight="1" x14ac:dyDescent="0.2">
      <c r="A7" s="50"/>
      <c r="B7" s="58"/>
      <c r="C7" s="50"/>
      <c r="D7" s="58"/>
      <c r="E7" s="58"/>
      <c r="F7" s="59" t="s">
        <v>14</v>
      </c>
      <c r="G7" s="59" t="s">
        <v>14</v>
      </c>
      <c r="H7" s="59" t="s">
        <v>14</v>
      </c>
      <c r="I7" s="62"/>
      <c r="J7" s="45" t="s">
        <v>4</v>
      </c>
      <c r="K7" s="45" t="s">
        <v>5</v>
      </c>
      <c r="L7" s="45" t="s">
        <v>6</v>
      </c>
      <c r="M7" s="47" t="s">
        <v>10</v>
      </c>
      <c r="N7" s="64" t="s">
        <v>15</v>
      </c>
      <c r="O7" s="64" t="s">
        <v>21</v>
      </c>
    </row>
    <row r="8" spans="1:16" ht="39" customHeight="1" x14ac:dyDescent="0.2">
      <c r="A8" s="51"/>
      <c r="B8" s="58"/>
      <c r="C8" s="51"/>
      <c r="D8" s="58"/>
      <c r="E8" s="58"/>
      <c r="F8" s="60"/>
      <c r="G8" s="60"/>
      <c r="H8" s="60"/>
      <c r="I8" s="63"/>
      <c r="J8" s="46"/>
      <c r="K8" s="46"/>
      <c r="L8" s="46"/>
      <c r="M8" s="48"/>
      <c r="N8" s="64"/>
      <c r="O8" s="64"/>
    </row>
    <row r="9" spans="1:16" ht="106.5" customHeight="1" x14ac:dyDescent="0.2">
      <c r="A9" s="31">
        <v>1</v>
      </c>
      <c r="B9" s="40" t="s">
        <v>22</v>
      </c>
      <c r="C9" s="31" t="s">
        <v>30</v>
      </c>
      <c r="D9" s="31" t="s">
        <v>11</v>
      </c>
      <c r="E9" s="31">
        <v>1</v>
      </c>
      <c r="F9" s="28">
        <v>34713</v>
      </c>
      <c r="G9" s="29">
        <v>36159.53</v>
      </c>
      <c r="H9" s="28">
        <v>36160.800000000003</v>
      </c>
      <c r="I9" s="28" t="s">
        <v>7</v>
      </c>
      <c r="J9" s="28">
        <f t="shared" ref="J9" si="0">AVERAGE(F9:H9)</f>
        <v>35677.776666666665</v>
      </c>
      <c r="K9" s="29">
        <f t="shared" ref="K9" si="1">SQRT(((SUM((POWER(G9-J9,2)),(POWER(F9-J9,2)),(POWER(H9-J9,2)))/(3-1))))</f>
        <v>835.52134361327614</v>
      </c>
      <c r="L9" s="28">
        <f t="shared" ref="L9" si="2">K9/J9*100</f>
        <v>2.3418537298987414</v>
      </c>
      <c r="M9" s="28">
        <f>((E9/3)*(SUM(F9:H9)))</f>
        <v>35677.776666666665</v>
      </c>
      <c r="N9" s="28">
        <v>35677.78</v>
      </c>
      <c r="O9" s="28">
        <f t="shared" ref="O9" si="3">N9*E9</f>
        <v>35677.78</v>
      </c>
    </row>
    <row r="10" spans="1:16" ht="109.5" customHeight="1" x14ac:dyDescent="0.2">
      <c r="A10" s="31">
        <v>2</v>
      </c>
      <c r="B10" s="40" t="s">
        <v>23</v>
      </c>
      <c r="C10" s="31" t="s">
        <v>30</v>
      </c>
      <c r="D10" s="31" t="s">
        <v>11</v>
      </c>
      <c r="E10" s="31">
        <v>2</v>
      </c>
      <c r="F10" s="28">
        <v>5373</v>
      </c>
      <c r="G10" s="29">
        <v>5598.58</v>
      </c>
      <c r="H10" s="28">
        <v>5603.59</v>
      </c>
      <c r="I10" s="28" t="s">
        <v>7</v>
      </c>
      <c r="J10" s="28">
        <f t="shared" ref="J10:J14" si="4">AVERAGE(F10:H10)</f>
        <v>5525.0566666666664</v>
      </c>
      <c r="K10" s="29">
        <f t="shared" ref="K10:K14" si="5">SQRT(((SUM((POWER(G10-J10,2)),(POWER(F10-J10,2)),(POWER(H10-J10,2)))/(3-1))))</f>
        <v>131.70875989596644</v>
      </c>
      <c r="L10" s="28">
        <f t="shared" ref="L10:L14" si="6">K10/J10*100</f>
        <v>2.383844507705799</v>
      </c>
      <c r="M10" s="28">
        <f t="shared" ref="M10:M14" si="7">((E10/3)*(SUM(F10:H10)))</f>
        <v>11050.113333333331</v>
      </c>
      <c r="N10" s="28">
        <v>5525.06</v>
      </c>
      <c r="O10" s="28">
        <f t="shared" ref="O10:O14" si="8">N10*E10</f>
        <v>11050.12</v>
      </c>
    </row>
    <row r="11" spans="1:16" ht="76.5" customHeight="1" x14ac:dyDescent="0.2">
      <c r="A11" s="31">
        <v>3</v>
      </c>
      <c r="B11" s="40" t="s">
        <v>24</v>
      </c>
      <c r="C11" s="31" t="s">
        <v>25</v>
      </c>
      <c r="D11" s="31" t="s">
        <v>11</v>
      </c>
      <c r="E11" s="31">
        <v>1</v>
      </c>
      <c r="F11" s="28">
        <v>6447</v>
      </c>
      <c r="G11" s="29">
        <v>6715.12</v>
      </c>
      <c r="H11" s="28">
        <v>6715.12</v>
      </c>
      <c r="I11" s="28" t="s">
        <v>7</v>
      </c>
      <c r="J11" s="28">
        <f t="shared" si="4"/>
        <v>6625.746666666666</v>
      </c>
      <c r="K11" s="29">
        <f t="shared" si="5"/>
        <v>154.7991541751224</v>
      </c>
      <c r="L11" s="28">
        <f t="shared" si="6"/>
        <v>2.3363276920003342</v>
      </c>
      <c r="M11" s="28">
        <f t="shared" si="7"/>
        <v>6625.746666666666</v>
      </c>
      <c r="N11" s="28">
        <v>6625.75</v>
      </c>
      <c r="O11" s="28">
        <f t="shared" si="8"/>
        <v>6625.75</v>
      </c>
    </row>
    <row r="12" spans="1:16" ht="39" customHeight="1" x14ac:dyDescent="0.2">
      <c r="A12" s="31">
        <v>4</v>
      </c>
      <c r="B12" s="40" t="s">
        <v>26</v>
      </c>
      <c r="C12" s="31" t="s">
        <v>27</v>
      </c>
      <c r="D12" s="31" t="s">
        <v>11</v>
      </c>
      <c r="E12" s="31">
        <v>3</v>
      </c>
      <c r="F12" s="28">
        <v>3869</v>
      </c>
      <c r="G12" s="29">
        <v>3767</v>
      </c>
      <c r="H12" s="28">
        <v>3767.18</v>
      </c>
      <c r="I12" s="28" t="s">
        <v>7</v>
      </c>
      <c r="J12" s="28">
        <f t="shared" si="4"/>
        <v>3801.06</v>
      </c>
      <c r="K12" s="29">
        <f t="shared" si="5"/>
        <v>58.83783476641544</v>
      </c>
      <c r="L12" s="28">
        <f t="shared" si="6"/>
        <v>1.5479322811640817</v>
      </c>
      <c r="M12" s="28">
        <f t="shared" si="7"/>
        <v>11403.18</v>
      </c>
      <c r="N12" s="28">
        <v>3801.06</v>
      </c>
      <c r="O12" s="28">
        <f t="shared" si="8"/>
        <v>11403.18</v>
      </c>
    </row>
    <row r="13" spans="1:16" ht="39" customHeight="1" x14ac:dyDescent="0.2">
      <c r="A13" s="31">
        <v>5</v>
      </c>
      <c r="B13" s="40" t="s">
        <v>26</v>
      </c>
      <c r="C13" s="31" t="s">
        <v>27</v>
      </c>
      <c r="D13" s="31" t="s">
        <v>11</v>
      </c>
      <c r="E13" s="31">
        <v>3</v>
      </c>
      <c r="F13" s="28">
        <v>1441</v>
      </c>
      <c r="G13" s="29">
        <v>1403</v>
      </c>
      <c r="H13" s="28">
        <v>1403.09</v>
      </c>
      <c r="I13" s="28" t="s">
        <v>7</v>
      </c>
      <c r="J13" s="28">
        <f t="shared" si="4"/>
        <v>1415.6966666666667</v>
      </c>
      <c r="K13" s="29">
        <f t="shared" si="5"/>
        <v>21.913375671797681</v>
      </c>
      <c r="L13" s="28">
        <f t="shared" si="6"/>
        <v>1.5478863649085148</v>
      </c>
      <c r="M13" s="28">
        <f t="shared" si="7"/>
        <v>4247.09</v>
      </c>
      <c r="N13" s="28">
        <v>1415.7</v>
      </c>
      <c r="O13" s="28">
        <f t="shared" si="8"/>
        <v>4247.1000000000004</v>
      </c>
    </row>
    <row r="14" spans="1:16" ht="39" customHeight="1" x14ac:dyDescent="0.2">
      <c r="A14" s="31">
        <v>6</v>
      </c>
      <c r="B14" s="40" t="s">
        <v>26</v>
      </c>
      <c r="C14" s="31" t="s">
        <v>27</v>
      </c>
      <c r="D14" s="31" t="s">
        <v>11</v>
      </c>
      <c r="E14" s="31">
        <v>15</v>
      </c>
      <c r="F14" s="28">
        <v>2255</v>
      </c>
      <c r="G14" s="29">
        <v>2196</v>
      </c>
      <c r="H14" s="28">
        <v>2195.66</v>
      </c>
      <c r="I14" s="28" t="s">
        <v>7</v>
      </c>
      <c r="J14" s="28">
        <f t="shared" si="4"/>
        <v>2215.5533333333333</v>
      </c>
      <c r="K14" s="29">
        <f t="shared" si="5"/>
        <v>34.162238412219658</v>
      </c>
      <c r="L14" s="28">
        <f t="shared" si="6"/>
        <v>1.5419280546418648</v>
      </c>
      <c r="M14" s="28">
        <f t="shared" si="7"/>
        <v>33233.300000000003</v>
      </c>
      <c r="N14" s="28">
        <v>2215.5500000000002</v>
      </c>
      <c r="O14" s="28">
        <f t="shared" si="8"/>
        <v>33233.25</v>
      </c>
    </row>
    <row r="15" spans="1:16" s="21" customFormat="1" ht="39" customHeight="1" thickBot="1" x14ac:dyDescent="0.3">
      <c r="A15" s="24">
        <v>7</v>
      </c>
      <c r="B15" s="40" t="s">
        <v>26</v>
      </c>
      <c r="C15" s="31" t="s">
        <v>27</v>
      </c>
      <c r="D15" s="31" t="s">
        <v>11</v>
      </c>
      <c r="E15" s="32">
        <v>22</v>
      </c>
      <c r="F15" s="28">
        <v>6616</v>
      </c>
      <c r="G15" s="29">
        <v>6442</v>
      </c>
      <c r="H15" s="28">
        <v>6441.89</v>
      </c>
      <c r="I15" s="28" t="s">
        <v>7</v>
      </c>
      <c r="J15" s="28">
        <f t="shared" ref="J15" si="9">AVERAGE(F15:H15)</f>
        <v>6499.9633333333331</v>
      </c>
      <c r="K15" s="29">
        <f t="shared" ref="K15" si="10">SQRT(((SUM((POWER(G15-J15,2)),(POWER(F15-J15,2)),(POWER(H15-J15,2)))/(3-1))))</f>
        <v>100.49071615494296</v>
      </c>
      <c r="L15" s="28">
        <f t="shared" ref="L15" si="11">K15/J15*100</f>
        <v>1.5460197389053421</v>
      </c>
      <c r="M15" s="28">
        <f>((E15/3)*(SUM(F15:H15)))</f>
        <v>142999.19333333333</v>
      </c>
      <c r="N15" s="28">
        <v>6499.96</v>
      </c>
      <c r="O15" s="28">
        <f t="shared" ref="O15" si="12">N15*E15</f>
        <v>142999.12</v>
      </c>
      <c r="P15" s="33"/>
    </row>
    <row r="16" spans="1:16" s="5" customFormat="1" ht="20.100000000000001" customHeight="1" thickBot="1" x14ac:dyDescent="0.3">
      <c r="A16" s="6"/>
      <c r="B16" s="7"/>
      <c r="C16" s="7"/>
      <c r="D16" s="6"/>
      <c r="E16" s="6"/>
      <c r="F16" s="8"/>
      <c r="G16" s="8"/>
      <c r="H16" s="8"/>
      <c r="I16" s="25"/>
      <c r="J16" s="26"/>
      <c r="K16" s="27"/>
      <c r="L16" s="27"/>
      <c r="M16" s="35"/>
      <c r="N16" s="26"/>
      <c r="O16" s="36">
        <f>SUM(O9:O15)</f>
        <v>245236.3</v>
      </c>
      <c r="P16" s="34"/>
    </row>
    <row r="17" spans="1:16" s="9" customFormat="1" ht="15.75" x14ac:dyDescent="0.25">
      <c r="B17" s="10"/>
      <c r="C17" s="10"/>
      <c r="D17" s="10"/>
      <c r="E17" s="10"/>
      <c r="F17" s="10"/>
      <c r="G17" s="10"/>
      <c r="H17" s="10"/>
      <c r="I17" s="10"/>
      <c r="K17" s="10"/>
      <c r="L17" s="10"/>
      <c r="M17" s="30" t="s">
        <v>8</v>
      </c>
      <c r="N17" s="30"/>
      <c r="O17" s="38"/>
      <c r="P17" s="39"/>
    </row>
    <row r="18" spans="1:16" s="9" customFormat="1" ht="36.75" customHeight="1" x14ac:dyDescent="0.25">
      <c r="A18" s="57" t="s">
        <v>29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6" s="9" customFormat="1" ht="17.25" customHeight="1" x14ac:dyDescent="0.25">
      <c r="A19" s="56"/>
      <c r="B19" s="56"/>
      <c r="C19" s="37"/>
      <c r="D19" s="2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1"/>
    </row>
    <row r="20" spans="1:16" s="9" customFormat="1" ht="11.2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6" ht="27" customHeight="1" x14ac:dyDescent="0.2">
      <c r="A21" s="55" t="s">
        <v>19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6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6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6" s="17" customFormat="1" ht="15.75" x14ac:dyDescent="0.25">
      <c r="A24" s="13"/>
      <c r="B24" s="13"/>
      <c r="C24" s="13"/>
      <c r="D24" s="13"/>
      <c r="E24" s="14"/>
      <c r="F24" s="15"/>
      <c r="G24" s="16"/>
      <c r="H24" s="16"/>
    </row>
    <row r="25" spans="1:16" s="19" customFormat="1" ht="18.75" x14ac:dyDescent="0.3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6" s="19" customFormat="1" ht="18.75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6" s="1" customFormat="1" ht="18.75" x14ac:dyDescent="0.3">
      <c r="A27" s="18"/>
      <c r="B27" s="18"/>
      <c r="C27" s="18"/>
      <c r="D27" s="18"/>
      <c r="E27" s="20"/>
      <c r="F27" s="20"/>
      <c r="G27" s="20"/>
      <c r="H27" s="20"/>
      <c r="I27" s="20"/>
      <c r="J27" s="20"/>
      <c r="K27" s="20"/>
      <c r="O27" s="23"/>
    </row>
  </sheetData>
  <mergeCells count="25">
    <mergeCell ref="A21:O21"/>
    <mergeCell ref="A19:B19"/>
    <mergeCell ref="A18:O18"/>
    <mergeCell ref="A6:A8"/>
    <mergeCell ref="B6:B8"/>
    <mergeCell ref="D6:D8"/>
    <mergeCell ref="E6:E8"/>
    <mergeCell ref="F7:F8"/>
    <mergeCell ref="G7:G8"/>
    <mergeCell ref="H7:H8"/>
    <mergeCell ref="I6:I8"/>
    <mergeCell ref="J7:J8"/>
    <mergeCell ref="N7:N8"/>
    <mergeCell ref="O7:O8"/>
    <mergeCell ref="A1:O1"/>
    <mergeCell ref="A2:O2"/>
    <mergeCell ref="F6:H6"/>
    <mergeCell ref="A3:O3"/>
    <mergeCell ref="K7:K8"/>
    <mergeCell ref="L7:L8"/>
    <mergeCell ref="M7:M8"/>
    <mergeCell ref="C6:C8"/>
    <mergeCell ref="B5:O5"/>
    <mergeCell ref="J6:L6"/>
    <mergeCell ref="M6:O6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ЕАТ</vt:lpstr>
      <vt:lpstr>ЕАТ!Заголовки_для_печати</vt:lpstr>
      <vt:lpstr>ЕАТ!Область_печати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Гордиевская Ольга Михайловна</cp:lastModifiedBy>
  <cp:lastPrinted>2025-04-16T09:39:40Z</cp:lastPrinted>
  <dcterms:created xsi:type="dcterms:W3CDTF">2022-03-03T07:31:44Z</dcterms:created>
  <dcterms:modified xsi:type="dcterms:W3CDTF">2026-07-23T06:56:49Z</dcterms:modified>
</cp:coreProperties>
</file>