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5" yWindow="-105" windowWidth="19425" windowHeight="10305"/>
  </bookViews>
  <sheets>
    <sheet name="Лист1" sheetId="1" r:id="rId1"/>
  </sheets>
  <definedNames>
    <definedName name="bookmark0" localSheetId="0">Лист1!#REF!</definedName>
    <definedName name="_xlnm.Print_Area" localSheetId="0">Лист1!$A$1:$L$25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L13" i="1"/>
  <c r="L14" i="1"/>
  <c r="L15" i="1"/>
  <c r="L16" i="1"/>
  <c r="I13" i="1"/>
  <c r="I14" i="1"/>
  <c r="I15" i="1"/>
  <c r="I16" i="1"/>
  <c r="H13" i="1"/>
  <c r="H14" i="1"/>
  <c r="H15" i="1"/>
  <c r="H16" i="1"/>
  <c r="G13" i="1"/>
  <c r="G14" i="1"/>
  <c r="G15" i="1"/>
  <c r="G16" i="1"/>
  <c r="G17" i="1" l="1"/>
  <c r="H17" i="1" s="1"/>
  <c r="I17" i="1" s="1"/>
  <c r="L17" i="1" l="1"/>
</calcChain>
</file>

<file path=xl/sharedStrings.xml><?xml version="1.0" encoding="utf-8"?>
<sst xmlns="http://schemas.openxmlformats.org/spreadsheetml/2006/main" count="34" uniqueCount="30">
  <si>
    <t>Обоснование начальной (максимальной) цены контракта</t>
  </si>
  <si>
    <t>(предмет контракта)</t>
  </si>
  <si>
    <t>Основные характеристики объекта закупки</t>
  </si>
  <si>
    <t>Метод сопоставимых рыночных цен</t>
  </si>
  <si>
    <t>№ п/п</t>
  </si>
  <si>
    <t>Средняя арифметическая величина цены единицы товара &lt;ц&gt;</t>
  </si>
  <si>
    <t>Среднее квадратичное отклонение</t>
  </si>
  <si>
    <t>Коэффициент вариации</t>
  </si>
  <si>
    <t>Ед. изм.</t>
  </si>
  <si>
    <t>Кол-во</t>
  </si>
  <si>
    <t xml:space="preserve">Расчет НМЦК по формуле НМЦК=&lt;ц&gt;*Кол-во
</t>
  </si>
  <si>
    <t>Расчет НМЦК</t>
  </si>
  <si>
    <t>Используемый метод определения НМЦК с обоснованием</t>
  </si>
  <si>
    <t>В соответствии с описанием объекта закупки</t>
  </si>
  <si>
    <t xml:space="preserve">Наименование </t>
  </si>
  <si>
    <t>Итого</t>
  </si>
  <si>
    <t xml:space="preserve"> </t>
  </si>
  <si>
    <t xml:space="preserve">
федеральное государственное бюджетное учреждение «Абаканская лаборатория судебной экспертизы Министерства юстиции Российской Федерации» (ФГБУ Абаканская ЛСЭ Минюста России)</t>
  </si>
  <si>
    <t xml:space="preserve">на оказание услуг по обучению
</t>
  </si>
  <si>
    <t>КП № 241 от 21.05.2026</t>
  </si>
  <si>
    <t>Общие вопросы охраны труда и функционирования системы управления охраной труда (16 часов)</t>
  </si>
  <si>
    <t>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 ((16 часов)</t>
  </si>
  <si>
    <t>Обучение и проверка знаний требований охраны труда по вопросам оказания первой помощи пострадавшим (8 часов0</t>
  </si>
  <si>
    <t>Профессиональная переподготовка по программе: Специалист по пожарной профилактике (256 часов)</t>
  </si>
  <si>
    <t>Профессиональная переподготовка по программе: Специалист по охране труда (256 часов)</t>
  </si>
  <si>
    <t>чел.</t>
  </si>
  <si>
    <t>№ 805 от 21.05.2026</t>
  </si>
  <si>
    <t>№ 691 от 21.05.2026</t>
  </si>
  <si>
    <t>Итого:  66 203 (шестьдесят шесть тысяч двести три) рубля 24 копейки.</t>
  </si>
  <si>
    <t>Дата подготовки обоснования НМЦК: 01.06.2026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</si>
</sst>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8" fillId="0" borderId="0"/>
    <xf numFmtId="0" fontId="7" fillId="0" borderId="0"/>
  </cellStyleXfs>
  <cellXfs count="44">
    <xf numFmtId="0" fontId="0" fillId="0" borderId="0" xfId="0"/>
    <xf numFmtId="4" fontId="3" fillId="0" borderId="1" xfId="0" applyNumberFormat="1" applyFont="1" applyBorder="1"/>
    <xf numFmtId="4" fontId="5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5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164" fontId="6" fillId="0" borderId="7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top" wrapText="1"/>
    </xf>
    <xf numFmtId="164" fontId="6" fillId="0" borderId="6" xfId="1" applyFont="1" applyFill="1" applyBorder="1" applyAlignment="1">
      <alignment horizontal="center" vertical="top" wrapText="1"/>
    </xf>
    <xf numFmtId="164" fontId="6" fillId="0" borderId="7" xfId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</cellXfs>
  <cellStyles count="7">
    <cellStyle name="Обычный" xfId="0" builtinId="0"/>
    <cellStyle name="Обычный 2" xfId="2"/>
    <cellStyle name="Обычный 2 2" xfId="5"/>
    <cellStyle name="Обычный 3" xfId="3"/>
    <cellStyle name="Обычный 3 2" xfId="6"/>
    <cellStyle name="Финансовый" xfId="1" builtinId="3"/>
    <cellStyle name="Финансовый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140805</xdr:colOff>
      <xdr:row>11</xdr:row>
      <xdr:rowOff>480391</xdr:rowOff>
    </xdr:from>
    <xdr:to>
      <xdr:col>7</xdr:col>
      <xdr:colOff>886239</xdr:colOff>
      <xdr:row>11</xdr:row>
      <xdr:rowOff>953234</xdr:rowOff>
    </xdr:to>
    <xdr:pic>
      <xdr:nvPicPr>
        <xdr:cNvPr id="4" name="Рисунок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2479" y="3321326"/>
          <a:ext cx="745434" cy="472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102264</xdr:colOff>
      <xdr:row>11</xdr:row>
      <xdr:rowOff>432718</xdr:rowOff>
    </xdr:from>
    <xdr:to>
      <xdr:col>8</xdr:col>
      <xdr:colOff>919370</xdr:colOff>
      <xdr:row>11</xdr:row>
      <xdr:rowOff>762000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0894" y="3870001"/>
          <a:ext cx="817106" cy="329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view="pageBreakPreview" topLeftCell="A10" zoomScale="85" zoomScaleNormal="85" zoomScaleSheetLayoutView="85" workbookViewId="0">
      <selection activeCell="K13" sqref="K13:K17"/>
    </sheetView>
  </sheetViews>
  <sheetFormatPr defaultRowHeight="15" x14ac:dyDescent="0.25"/>
  <cols>
    <col min="1" max="1" width="25.5703125" customWidth="1"/>
    <col min="2" max="2" width="5.85546875" customWidth="1"/>
    <col min="3" max="3" width="56.5703125" customWidth="1"/>
    <col min="4" max="4" width="17.7109375" customWidth="1"/>
    <col min="5" max="5" width="17.85546875" customWidth="1"/>
    <col min="6" max="6" width="17.28515625" customWidth="1"/>
    <col min="7" max="7" width="16.7109375" customWidth="1"/>
    <col min="8" max="8" width="15.140625" customWidth="1"/>
    <col min="9" max="9" width="17.42578125" customWidth="1"/>
    <col min="10" max="10" width="10.140625" customWidth="1"/>
    <col min="12" max="12" width="27.140625" customWidth="1"/>
  </cols>
  <sheetData>
    <row r="1" spans="1:18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8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8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8" ht="39" customHeight="1" x14ac:dyDescent="0.25">
      <c r="A4" s="28" t="s">
        <v>17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8" ht="15.75" x14ac:dyDescent="0.25">
      <c r="A5" s="29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8" ht="69.75" customHeight="1" x14ac:dyDescent="0.25">
      <c r="A6" s="30" t="s">
        <v>18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1:18" ht="12" customHeight="1" x14ac:dyDescent="0.25">
      <c r="A7" s="33" t="s">
        <v>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8" ht="4.1500000000000004" hidden="1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8" ht="51" customHeight="1" x14ac:dyDescent="0.25">
      <c r="A9" s="5" t="s">
        <v>2</v>
      </c>
      <c r="B9" s="34" t="s">
        <v>13</v>
      </c>
      <c r="C9" s="35"/>
      <c r="D9" s="35"/>
      <c r="E9" s="35"/>
      <c r="F9" s="35"/>
      <c r="G9" s="35"/>
      <c r="H9" s="35"/>
      <c r="I9" s="35"/>
      <c r="J9" s="35"/>
      <c r="K9" s="35"/>
      <c r="L9" s="36"/>
      <c r="R9" t="s">
        <v>16</v>
      </c>
    </row>
    <row r="10" spans="1:18" ht="51" customHeight="1" x14ac:dyDescent="0.25">
      <c r="A10" s="5" t="s">
        <v>12</v>
      </c>
      <c r="B10" s="34" t="s">
        <v>3</v>
      </c>
      <c r="C10" s="35"/>
      <c r="D10" s="35"/>
      <c r="E10" s="35"/>
      <c r="F10" s="35"/>
      <c r="G10" s="35"/>
      <c r="H10" s="35"/>
      <c r="I10" s="35"/>
      <c r="J10" s="35"/>
      <c r="K10" s="35"/>
      <c r="L10" s="36"/>
    </row>
    <row r="11" spans="1:18" ht="14.45" customHeight="1" x14ac:dyDescent="0.25">
      <c r="A11" s="37" t="s">
        <v>11</v>
      </c>
      <c r="B11" s="16" t="s">
        <v>4</v>
      </c>
      <c r="C11" s="18" t="s">
        <v>14</v>
      </c>
      <c r="D11" s="20" t="s">
        <v>19</v>
      </c>
      <c r="E11" s="21" t="s">
        <v>26</v>
      </c>
      <c r="F11" s="20" t="s">
        <v>27</v>
      </c>
      <c r="G11" s="15" t="s">
        <v>5</v>
      </c>
      <c r="H11" s="42" t="s">
        <v>6</v>
      </c>
      <c r="I11" s="42" t="s">
        <v>7</v>
      </c>
      <c r="J11" s="15" t="s">
        <v>8</v>
      </c>
      <c r="K11" s="15" t="s">
        <v>9</v>
      </c>
      <c r="L11" s="42" t="s">
        <v>10</v>
      </c>
    </row>
    <row r="12" spans="1:18" ht="86.25" customHeight="1" x14ac:dyDescent="0.25">
      <c r="A12" s="37"/>
      <c r="B12" s="17"/>
      <c r="C12" s="19"/>
      <c r="D12" s="20"/>
      <c r="E12" s="22"/>
      <c r="F12" s="20"/>
      <c r="G12" s="15"/>
      <c r="H12" s="43"/>
      <c r="I12" s="43"/>
      <c r="J12" s="15"/>
      <c r="K12" s="42"/>
      <c r="L12" s="43"/>
    </row>
    <row r="13" spans="1:18" ht="68.25" customHeight="1" x14ac:dyDescent="0.25">
      <c r="A13" s="38"/>
      <c r="B13" s="8">
        <v>1</v>
      </c>
      <c r="C13" s="9" t="s">
        <v>20</v>
      </c>
      <c r="D13" s="10">
        <v>1000</v>
      </c>
      <c r="E13" s="11">
        <v>970</v>
      </c>
      <c r="F13" s="10">
        <v>950</v>
      </c>
      <c r="G13" s="2">
        <f t="shared" ref="G13:G16" si="0">ROUND((D13+E13+F13)/3,2)</f>
        <v>973.33</v>
      </c>
      <c r="H13" s="2">
        <f t="shared" ref="H13:H16" si="1">SQRT((POWER((D13-G13),2)+POWER((E13-G13),2)+POWER((F13-G13),2))/2)</f>
        <v>25.166115115368921</v>
      </c>
      <c r="I13" s="3">
        <f t="shared" ref="I13:I16" si="2">ROUND((H13/G13)*100,2)</f>
        <v>2.59</v>
      </c>
      <c r="J13" s="12" t="s">
        <v>25</v>
      </c>
      <c r="K13" s="8">
        <v>3</v>
      </c>
      <c r="L13" s="4">
        <f>ROUND(G13*K13,2)</f>
        <v>2919.99</v>
      </c>
    </row>
    <row r="14" spans="1:18" ht="100.5" customHeight="1" x14ac:dyDescent="0.25">
      <c r="A14" s="38"/>
      <c r="B14" s="8">
        <v>2</v>
      </c>
      <c r="C14" s="9" t="s">
        <v>21</v>
      </c>
      <c r="D14" s="10">
        <v>1000</v>
      </c>
      <c r="E14" s="11">
        <v>970</v>
      </c>
      <c r="F14" s="10">
        <v>950</v>
      </c>
      <c r="G14" s="2">
        <f t="shared" si="0"/>
        <v>973.33</v>
      </c>
      <c r="H14" s="2">
        <f t="shared" si="1"/>
        <v>25.166115115368921</v>
      </c>
      <c r="I14" s="3">
        <f t="shared" si="2"/>
        <v>2.59</v>
      </c>
      <c r="J14" s="12" t="s">
        <v>25</v>
      </c>
      <c r="K14" s="8">
        <v>15</v>
      </c>
      <c r="L14" s="4">
        <f t="shared" ref="L14:L16" si="3">ROUND(G14*K14,2)</f>
        <v>14599.95</v>
      </c>
    </row>
    <row r="15" spans="1:18" ht="63" customHeight="1" x14ac:dyDescent="0.25">
      <c r="A15" s="38"/>
      <c r="B15" s="8">
        <v>3</v>
      </c>
      <c r="C15" s="9" t="s">
        <v>22</v>
      </c>
      <c r="D15" s="10">
        <v>800</v>
      </c>
      <c r="E15" s="11">
        <v>970</v>
      </c>
      <c r="F15" s="10">
        <v>700</v>
      </c>
      <c r="G15" s="2">
        <f t="shared" si="0"/>
        <v>823.33</v>
      </c>
      <c r="H15" s="2">
        <f t="shared" si="1"/>
        <v>136.50396825733677</v>
      </c>
      <c r="I15" s="3">
        <f t="shared" si="2"/>
        <v>16.579999999999998</v>
      </c>
      <c r="J15" s="12" t="s">
        <v>25</v>
      </c>
      <c r="K15" s="8">
        <v>15</v>
      </c>
      <c r="L15" s="4">
        <f t="shared" si="3"/>
        <v>12349.95</v>
      </c>
    </row>
    <row r="16" spans="1:18" ht="86.25" customHeight="1" x14ac:dyDescent="0.25">
      <c r="A16" s="38"/>
      <c r="B16" s="8">
        <v>4</v>
      </c>
      <c r="C16" s="9" t="s">
        <v>23</v>
      </c>
      <c r="D16" s="10">
        <v>6000</v>
      </c>
      <c r="E16" s="11">
        <v>8000</v>
      </c>
      <c r="F16" s="10">
        <v>6000</v>
      </c>
      <c r="G16" s="2">
        <f t="shared" si="0"/>
        <v>6666.67</v>
      </c>
      <c r="H16" s="2">
        <f t="shared" si="1"/>
        <v>1154.7005383864685</v>
      </c>
      <c r="I16" s="3">
        <f t="shared" si="2"/>
        <v>17.32</v>
      </c>
      <c r="J16" s="12" t="s">
        <v>25</v>
      </c>
      <c r="K16" s="8">
        <v>2</v>
      </c>
      <c r="L16" s="4">
        <f t="shared" si="3"/>
        <v>13333.34</v>
      </c>
    </row>
    <row r="17" spans="1:12" ht="86.25" customHeight="1" x14ac:dyDescent="0.25">
      <c r="A17" s="38"/>
      <c r="B17" s="7">
        <v>5</v>
      </c>
      <c r="C17" s="9" t="s">
        <v>24</v>
      </c>
      <c r="D17" s="10">
        <v>7500</v>
      </c>
      <c r="E17" s="11">
        <v>8000</v>
      </c>
      <c r="F17" s="10">
        <v>7500</v>
      </c>
      <c r="G17" s="2">
        <f t="shared" ref="G17" si="4">ROUND((D17+E17+F17)/3,2)</f>
        <v>7666.67</v>
      </c>
      <c r="H17" s="2">
        <f t="shared" ref="H17" si="5">SQRT((POWER((D17-G17),2)+POWER((E17-G17),2)+POWER((F17-G17),2))/2)</f>
        <v>288.67513462368038</v>
      </c>
      <c r="I17" s="3">
        <f t="shared" ref="I17" si="6">ROUND((H17/G17)*100,2)</f>
        <v>3.77</v>
      </c>
      <c r="J17" s="12" t="s">
        <v>25</v>
      </c>
      <c r="K17" s="8">
        <v>3</v>
      </c>
      <c r="L17" s="4">
        <f>ROUND(G17*K17,2)</f>
        <v>23000.01</v>
      </c>
    </row>
    <row r="18" spans="1:12" ht="19.5" customHeight="1" x14ac:dyDescent="0.25">
      <c r="A18" s="37"/>
      <c r="B18" s="39" t="s">
        <v>15</v>
      </c>
      <c r="C18" s="40"/>
      <c r="D18" s="40"/>
      <c r="E18" s="40"/>
      <c r="F18" s="40"/>
      <c r="G18" s="40"/>
      <c r="H18" s="40"/>
      <c r="I18" s="40"/>
      <c r="J18" s="40"/>
      <c r="K18" s="41"/>
      <c r="L18" s="1">
        <f>SUM(L13:L17)</f>
        <v>66203.240000000005</v>
      </c>
    </row>
    <row r="19" spans="1:12" ht="29.25" customHeight="1" x14ac:dyDescent="0.25">
      <c r="A19" s="37"/>
      <c r="B19" s="39" t="s">
        <v>28</v>
      </c>
      <c r="C19" s="40"/>
      <c r="D19" s="40"/>
      <c r="E19" s="40"/>
      <c r="F19" s="40"/>
      <c r="G19" s="40"/>
      <c r="H19" s="40"/>
      <c r="I19" s="40"/>
      <c r="J19" s="40"/>
      <c r="K19" s="40"/>
      <c r="L19" s="41"/>
    </row>
    <row r="20" spans="1:12" ht="25.5" customHeight="1" x14ac:dyDescent="0.25">
      <c r="A20" s="37"/>
      <c r="B20" s="23" t="s">
        <v>29</v>
      </c>
      <c r="C20" s="24"/>
      <c r="D20" s="24"/>
      <c r="E20" s="24"/>
      <c r="F20" s="24"/>
      <c r="G20" s="24"/>
      <c r="H20" s="24"/>
      <c r="I20" s="24"/>
      <c r="J20" s="24"/>
      <c r="K20" s="24"/>
      <c r="L20" s="25"/>
    </row>
    <row r="21" spans="1:12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ht="9" customHeigh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1:12" hidden="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2" ht="27.75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1:12" ht="15.75" x14ac:dyDescent="0.25">
      <c r="C25" s="6"/>
    </row>
  </sheetData>
  <mergeCells count="23">
    <mergeCell ref="B20:L20"/>
    <mergeCell ref="A21:L24"/>
    <mergeCell ref="A4:L4"/>
    <mergeCell ref="A5:L5"/>
    <mergeCell ref="A6:L6"/>
    <mergeCell ref="A7:L8"/>
    <mergeCell ref="B9:L9"/>
    <mergeCell ref="B10:L10"/>
    <mergeCell ref="A11:A20"/>
    <mergeCell ref="B18:K18"/>
    <mergeCell ref="B19:L19"/>
    <mergeCell ref="H11:H12"/>
    <mergeCell ref="I11:I12"/>
    <mergeCell ref="J11:J12"/>
    <mergeCell ref="K11:K12"/>
    <mergeCell ref="L11:L12"/>
    <mergeCell ref="A1:L3"/>
    <mergeCell ref="G11:G12"/>
    <mergeCell ref="B11:B12"/>
    <mergeCell ref="C11:C12"/>
    <mergeCell ref="D11:D12"/>
    <mergeCell ref="E11:E12"/>
    <mergeCell ref="F11:F12"/>
  </mergeCells>
  <pageMargins left="0.31496062992125984" right="0.31496062992125984" top="0.74803149606299213" bottom="0.55118110236220474" header="0" footer="0"/>
  <pageSetup paperSize="9" scale="60" fitToWidth="0" fitToHeight="0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2026-06-01T15:34:57Z</dcterms:modified>
</cp:coreProperties>
</file>