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rosmedex.ru\space\exchange\_Закупка\ЗАКУПКИ\ИСПОЛНЕНИЕ 2026\ЕП\ЕАТ\00_Токены\Для размещения\"/>
    </mc:Choice>
  </mc:AlternateContent>
  <bookViews>
    <workbookView xWindow="0" yWindow="0" windowWidth="28800" windowHeight="11700" tabRatio="993"/>
  </bookViews>
  <sheets>
    <sheet name="НМЦК" sheetId="1" r:id="rId1"/>
  </sheets>
  <calcPr calcId="162913"/>
  <customWorkbookViews>
    <customWorkbookView name="MK - Личное представление" guid="{DE3D4CBD-DF82-432C-80A9-ACE4161DB2F0}" mergeInterval="0" personalView="1" maximized="1" xWindow="-9" yWindow="-9" windowWidth="1938" windowHeight="1038" tabRatio="993" activeSheetId="1"/>
    <customWorkbookView name="Дмитрий Е. Пучков - Личное представление" guid="{CCD61A28-7B39-4328-80D0-E6EF15ACA45B}" mergeInterval="0" personalView="1" maximized="1" xWindow="-8" yWindow="-8" windowWidth="1936" windowHeight="1056" tabRatio="993" activeSheetId="1"/>
    <customWorkbookView name="Yulia E. Zotova - Личное представление" guid="{7A08998A-3D88-4319-B3BB-E366D682CACE}" mergeInterval="0" personalView="1" maximized="1" xWindow="-8" yWindow="-8" windowWidth="1936" windowHeight="1056" tabRatio="993" activeSheetId="1" showComments="commIndAndComment"/>
    <customWorkbookView name="Марина А. Косякина - Личное представление" guid="{BCB9499F-FF7B-41B9-AB63-3606CA5D08A6}" mergeInterval="0" personalView="1" maximized="1" xWindow="-8" yWindow="-8" windowWidth="1936" windowHeight="1056" tabRatio="993" activeSheetId="1"/>
  </customWorkbookViews>
  <extLst>
    <ext xmlns:x14="http://schemas.microsoft.com/office/spreadsheetml/2009/9/main" uri="{79F54976-1DA5-4618-B147-4CDE4B953A38}">
      <x14:workbookPr defaultImageDpi="330"/>
    </ext>
  </extLst>
</workbook>
</file>

<file path=xl/calcChain.xml><?xml version="1.0" encoding="utf-8"?>
<calcChain xmlns="http://schemas.openxmlformats.org/spreadsheetml/2006/main">
  <c r="J10" i="1" l="1"/>
  <c r="J9" i="1" s="1"/>
  <c r="H10" i="1" l="1"/>
  <c r="H9" i="1" s="1"/>
  <c r="K10" i="1"/>
  <c r="N10" i="1" s="1"/>
  <c r="N11" i="1" s="1"/>
  <c r="F10" i="1" l="1"/>
  <c r="F9" i="1" s="1"/>
  <c r="C4" i="1" s="1"/>
  <c r="L10" i="1"/>
  <c r="M10" i="1" s="1"/>
</calcChain>
</file>

<file path=xl/sharedStrings.xml><?xml version="1.0" encoding="utf-8"?>
<sst xmlns="http://schemas.openxmlformats.org/spreadsheetml/2006/main" count="30" uniqueCount="26">
  <si>
    <t>Единица измерения</t>
  </si>
  <si>
    <t>Среднее квадратичное отклонение</t>
  </si>
  <si>
    <t>Коэффициент вариации (%)</t>
  </si>
  <si>
    <t>№ п/п</t>
  </si>
  <si>
    <t>Наименование товаров (работ, услуг)</t>
  </si>
  <si>
    <t xml:space="preserve">Средняя арифметическая величина цены единицы товара (работы, услуги)           </t>
  </si>
  <si>
    <t xml:space="preserve">Средняя стоимость товара (работы, услуги) (руб.)                   </t>
  </si>
  <si>
    <t>Цена за единицу (руб.)</t>
  </si>
  <si>
    <t xml:space="preserve">Стоимость (руб.) </t>
  </si>
  <si>
    <t xml:space="preserve">Обоснование начальной (максимальной) цены контракта
    </t>
  </si>
  <si>
    <t>Используемый метод определения начальной (максимальной) цены контракта</t>
  </si>
  <si>
    <t>Наименование объекта закупки</t>
  </si>
  <si>
    <t xml:space="preserve">Метод сопоставимых рыночных цен (анализа рынка)
В соответствии с ч. 6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</si>
  <si>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Начальная (максимальная) цена контракта</t>
  </si>
  <si>
    <t>Дата подготовки обоснования начальной (максимальной) цены контракта:</t>
  </si>
  <si>
    <t>Количество (объем)</t>
  </si>
  <si>
    <t xml:space="preserve">________________/Косякина Марина Александровна/                                                                                      </t>
  </si>
  <si>
    <t>шт.</t>
  </si>
  <si>
    <t>Носитель ключевой и идентификационной информации</t>
  </si>
  <si>
    <t xml:space="preserve">Начальник Отдела организации закупок:                                                                                                   </t>
  </si>
  <si>
    <t>Поставка носителей ключевой и идентификационной информации</t>
  </si>
  <si>
    <t>Цена единицы, указанная в источнике №1 (ценовой запрос № 970997)</t>
  </si>
  <si>
    <t>Цена единицы, указанная в источнике №2 (ценовой запрос № 970997)</t>
  </si>
  <si>
    <t>Цена единицы, указанная в источнике №3 (ценовой запрос № 970997)</t>
  </si>
  <si>
    <t>23 июля 2026 г.</t>
  </si>
  <si>
    <t>Начальная (максимальная) цена контракта определена в соответствии с наименьшим ценовым предложением и составляет 17 000,00 рублей (Семнадцать тысяч рублей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</si>
</sst>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top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/>
  </cellStyleXfs>
  <cellXfs count="35">
    <xf numFmtId="0" fontId="0" fillId="0" borderId="0" xfId="0">
      <alignment vertical="center"/>
    </xf>
    <xf numFmtId="4" fontId="8" fillId="0" borderId="1" xfId="9" applyNumberFormat="1" applyFont="1" applyBorder="1" applyAlignment="1">
      <alignment horizontal="center" vertical="top" wrapText="1"/>
    </xf>
    <xf numFmtId="0" fontId="6" fillId="0" borderId="0" xfId="9" applyFont="1" applyAlignment="1">
      <alignment vertical="top" wrapText="1"/>
    </xf>
    <xf numFmtId="0" fontId="6" fillId="0" borderId="0" xfId="9" applyFont="1" applyBorder="1" applyAlignment="1">
      <alignment horizontal="justify" vertical="top" wrapText="1"/>
    </xf>
    <xf numFmtId="0" fontId="6" fillId="0" borderId="0" xfId="9" applyFont="1" applyBorder="1" applyAlignment="1">
      <alignment vertical="top" wrapText="1"/>
    </xf>
    <xf numFmtId="0" fontId="6" fillId="0" borderId="0" xfId="9" applyFont="1" applyAlignment="1">
      <alignment horizontal="left" vertical="top" wrapText="1"/>
    </xf>
    <xf numFmtId="0" fontId="6" fillId="0" borderId="1" xfId="9" applyFont="1" applyBorder="1" applyAlignment="1">
      <alignment horizontal="center" vertical="top" wrapText="1"/>
    </xf>
    <xf numFmtId="0" fontId="9" fillId="0" borderId="0" xfId="9" applyFont="1" applyBorder="1" applyAlignment="1">
      <alignment vertical="top" wrapText="1"/>
    </xf>
    <xf numFmtId="4" fontId="7" fillId="0" borderId="1" xfId="9" applyNumberFormat="1" applyFont="1" applyBorder="1" applyAlignment="1">
      <alignment horizontal="center" vertical="center" wrapText="1"/>
    </xf>
    <xf numFmtId="4" fontId="7" fillId="0" borderId="1" xfId="9" applyNumberFormat="1" applyFont="1" applyBorder="1" applyAlignment="1">
      <alignment horizontal="center" vertical="top" wrapText="1"/>
    </xf>
    <xf numFmtId="0" fontId="8" fillId="0" borderId="4" xfId="9" applyFont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4" fontId="8" fillId="0" borderId="1" xfId="9" applyNumberFormat="1" applyFont="1" applyFill="1" applyBorder="1" applyAlignment="1">
      <alignment horizontal="center" vertical="top" wrapText="1"/>
    </xf>
    <xf numFmtId="0" fontId="8" fillId="0" borderId="1" xfId="9" applyFont="1" applyBorder="1" applyAlignment="1">
      <alignment horizontal="center" vertical="top" wrapText="1"/>
    </xf>
    <xf numFmtId="0" fontId="6" fillId="0" borderId="2" xfId="9" applyFont="1" applyBorder="1" applyAlignment="1">
      <alignment horizontal="right" vertical="top" wrapText="1"/>
    </xf>
    <xf numFmtId="0" fontId="6" fillId="0" borderId="1" xfId="9" applyFont="1" applyBorder="1" applyAlignment="1">
      <alignment horizontal="left" vertical="top" wrapText="1"/>
    </xf>
    <xf numFmtId="0" fontId="8" fillId="0" borderId="1" xfId="9" applyFont="1" applyFill="1" applyBorder="1" applyAlignment="1">
      <alignment horizontal="left" vertical="top" wrapText="1"/>
    </xf>
    <xf numFmtId="0" fontId="8" fillId="0" borderId="1" xfId="9" applyFont="1" applyBorder="1" applyAlignment="1">
      <alignment horizontal="left" vertical="top" wrapText="1"/>
    </xf>
    <xf numFmtId="0" fontId="7" fillId="0" borderId="5" xfId="9" applyFont="1" applyBorder="1" applyAlignment="1">
      <alignment horizontal="center" vertical="top" wrapText="1"/>
    </xf>
    <xf numFmtId="0" fontId="6" fillId="0" borderId="0" xfId="9" applyFont="1" applyAlignment="1">
      <alignment horizontal="left" vertical="top" wrapText="1"/>
    </xf>
    <xf numFmtId="0" fontId="10" fillId="0" borderId="2" xfId="9" applyFont="1" applyBorder="1" applyAlignment="1">
      <alignment horizontal="right" vertical="center"/>
    </xf>
    <xf numFmtId="0" fontId="10" fillId="0" borderId="5" xfId="9" applyFont="1" applyBorder="1" applyAlignment="1">
      <alignment horizontal="right" vertical="center"/>
    </xf>
    <xf numFmtId="0" fontId="10" fillId="0" borderId="3" xfId="9" applyFont="1" applyBorder="1" applyAlignment="1">
      <alignment horizontal="right" vertical="center"/>
    </xf>
    <xf numFmtId="14" fontId="8" fillId="0" borderId="1" xfId="9" applyNumberFormat="1" applyFont="1" applyFill="1" applyBorder="1" applyAlignment="1">
      <alignment horizontal="left" vertical="top" wrapText="1"/>
    </xf>
    <xf numFmtId="0" fontId="8" fillId="0" borderId="0" xfId="9" applyFont="1" applyFill="1" applyAlignment="1">
      <alignment horizontal="left" vertical="top" wrapText="1"/>
    </xf>
    <xf numFmtId="0" fontId="6" fillId="0" borderId="1" xfId="9" applyFont="1" applyFill="1" applyBorder="1" applyAlignment="1">
      <alignment horizontal="center" vertical="top" wrapText="1"/>
    </xf>
    <xf numFmtId="0" fontId="6" fillId="0" borderId="2" xfId="9" applyFont="1" applyFill="1" applyBorder="1" applyAlignment="1">
      <alignment horizontal="center" vertical="top" wrapText="1"/>
    </xf>
    <xf numFmtId="0" fontId="6" fillId="0" borderId="4" xfId="9" applyFont="1" applyFill="1" applyBorder="1" applyAlignment="1">
      <alignment horizontal="center" vertical="top" wrapText="1"/>
    </xf>
    <xf numFmtId="0" fontId="6" fillId="0" borderId="1" xfId="9" applyFont="1" applyBorder="1" applyAlignment="1">
      <alignment horizontal="center" vertical="top" wrapText="1"/>
    </xf>
    <xf numFmtId="0" fontId="8" fillId="0" borderId="1" xfId="9" applyFont="1" applyBorder="1" applyAlignment="1">
      <alignment horizontal="center" vertical="top" wrapText="1"/>
    </xf>
    <xf numFmtId="0" fontId="6" fillId="0" borderId="2" xfId="9" applyFont="1" applyBorder="1" applyAlignment="1">
      <alignment horizontal="left" vertical="top" wrapText="1"/>
    </xf>
    <xf numFmtId="0" fontId="6" fillId="0" borderId="4" xfId="9" applyFont="1" applyBorder="1" applyAlignment="1">
      <alignment horizontal="left" vertical="top" wrapText="1"/>
    </xf>
    <xf numFmtId="0" fontId="8" fillId="0" borderId="2" xfId="9" applyFont="1" applyFill="1" applyBorder="1" applyAlignment="1">
      <alignment horizontal="left" vertical="top" wrapText="1"/>
    </xf>
    <xf numFmtId="0" fontId="8" fillId="0" borderId="3" xfId="9" applyFont="1" applyFill="1" applyBorder="1" applyAlignment="1">
      <alignment horizontal="left" vertical="top" wrapText="1"/>
    </xf>
    <xf numFmtId="0" fontId="8" fillId="0" borderId="4" xfId="9" applyFont="1" applyFill="1" applyBorder="1" applyAlignment="1">
      <alignment horizontal="left" vertical="top" wrapText="1"/>
    </xf>
  </cellXfs>
  <cellStyles count="10">
    <cellStyle name="_ET_STYLE_NoName_-02_" xfId="1"/>
    <cellStyle name="Normal" xfId="7"/>
    <cellStyle name="Гиперссылка" xfId="2" builtinId="8" hidden="1"/>
    <cellStyle name="Гиперссылка" xfId="4" builtinId="8" hidden="1"/>
    <cellStyle name="Обычный" xfId="0" builtinId="0"/>
    <cellStyle name="Обычный 2" xfId="8"/>
    <cellStyle name="Обычный 3" xfId="6"/>
    <cellStyle name="Обычный 4" xfId="9"/>
    <cellStyle name="Открывавшаяся гиперссылка" xfId="3" builtinId="9" hidden="1"/>
    <cellStyle name="Открывавшаяся гиперссылка" xfId="5" builtinId="9" hidden="1"/>
  </cellStyles>
  <dxfs count="0"/>
  <tableStyles count="0" defaultTableStyle="TableStyleMedium2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1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BF1DE"/>
      <rgbColor rgb="00660066"/>
      <rgbColor rgb="00FF8080"/>
      <rgbColor rgb="000066CC"/>
      <rgbColor rgb="00FFC7C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DEADA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28576</xdr:colOff>
      <xdr:row>6</xdr:row>
      <xdr:rowOff>609600</xdr:rowOff>
    </xdr:from>
    <xdr:to>
      <xdr:col>13</xdr:col>
      <xdr:colOff>1000126</xdr:colOff>
      <xdr:row>7</xdr:row>
      <xdr:rowOff>433356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1" y="1800225"/>
          <a:ext cx="971550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D63EA7B-254D-475A-A6B8-A7DAF1B80D49}" diskRevisions="1" revisionId="224" version="38">
  <header guid="{3D63EA7B-254D-475A-A6B8-A7DAF1B80D49}" dateTime="2026-07-23T16:50:40" maxSheetId="2" userName="Марина А. Косякина" r:id="rId51" minRId="217" maxRId="2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" sId="1" numFmtId="4">
    <oc r="E10">
      <v>2198.9</v>
    </oc>
    <nc r="E10">
      <v>1700</v>
    </nc>
  </rcc>
  <rcc rId="218" sId="1">
    <oc r="E7" t="inlineStr">
      <is>
        <t>Цена единицы, указанная в источнике №1</t>
      </is>
    </oc>
    <nc r="E7" t="inlineStr">
      <is>
        <t>Цена единицы, указанная в источнике №1 (ценовой запрос № 970997)</t>
      </is>
    </nc>
  </rcc>
  <rcc rId="219" sId="1">
    <oc r="G7" t="inlineStr">
      <is>
        <t>Цена единицы, указанная в источнике №2</t>
      </is>
    </oc>
    <nc r="G7" t="inlineStr">
      <is>
        <t>Цена единицы, указанная в источнике №2 (ценовой запрос № 970997)</t>
      </is>
    </nc>
  </rcc>
  <rcc rId="220" sId="1">
    <oc r="I7" t="inlineStr">
      <is>
        <t>Цена единицы, указанная в источнике №3</t>
      </is>
    </oc>
    <nc r="I7" t="inlineStr">
      <is>
        <t>Цена единицы, указанная в источнике №3 (ценовой запрос № 970997)</t>
      </is>
    </nc>
  </rcc>
  <rcc rId="221" sId="1" numFmtId="4">
    <oc r="G10">
      <v>2350</v>
    </oc>
    <nc r="G10">
      <v>1737.7</v>
    </nc>
  </rcc>
  <rcc rId="222" sId="1" numFmtId="4">
    <nc r="I10">
      <v>2300</v>
    </nc>
  </rcc>
  <rfmt sheetId="1" sqref="I10:J10">
    <dxf>
      <fill>
        <patternFill patternType="none">
          <bgColor auto="1"/>
        </patternFill>
      </fill>
    </dxf>
  </rfmt>
  <rfmt sheetId="1" sqref="C4:N4">
    <dxf>
      <fill>
        <patternFill patternType="none">
          <bgColor auto="1"/>
        </patternFill>
      </fill>
    </dxf>
  </rfmt>
  <rcc rId="223" sId="1">
    <oc r="C5" t="inlineStr">
      <is>
        <t>20 марта 2026 г.</t>
      </is>
    </oc>
    <nc r="C5" t="inlineStr">
      <is>
        <t>23 июля 2026 г.</t>
      </is>
    </nc>
  </rcc>
  <rcc rId="224" sId="1">
    <oc r="A13" t="inlineStr">
      <is>
        <t>Начальная (максимальная) цена контракта определена в соответствии с наименьшим ценовым предложением и составляет 37 500,00 рублей (Тридцать семь тысяч пятьсот рублей 00 коп.)</t>
      </is>
    </oc>
    <nc r="A13" t="inlineStr">
      <is>
        <t>Начальная (максимальная) цена контракта определена в соответствии с наименьшим ценовым предложением и составляет 17 000,00 рублей (Семнадцать тысяч рублей 00 коп.)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17"/>
  <sheetViews>
    <sheetView tabSelected="1" zoomScale="85" zoomScaleNormal="85" zoomScalePageLayoutView="90" workbookViewId="0">
      <selection activeCell="A17" sqref="A1:N17"/>
    </sheetView>
  </sheetViews>
  <sheetFormatPr defaultColWidth="9.140625" defaultRowHeight="12.75"/>
  <cols>
    <col min="1" max="1" width="4.28515625" style="2" customWidth="1"/>
    <col min="2" max="2" width="35.85546875" style="4" customWidth="1"/>
    <col min="3" max="3" width="9.28515625" style="4" customWidth="1"/>
    <col min="4" max="4" width="9.85546875" style="4" customWidth="1"/>
    <col min="5" max="5" width="10.42578125" style="4" customWidth="1"/>
    <col min="6" max="6" width="13.28515625" style="4" customWidth="1"/>
    <col min="7" max="7" width="10.42578125" style="4" customWidth="1"/>
    <col min="8" max="8" width="12.140625" style="4" customWidth="1"/>
    <col min="9" max="9" width="11.42578125" style="4" customWidth="1"/>
    <col min="10" max="10" width="12" style="4" customWidth="1"/>
    <col min="11" max="11" width="13.85546875" style="4" customWidth="1"/>
    <col min="12" max="12" width="11.7109375" style="4" customWidth="1"/>
    <col min="13" max="13" width="11.85546875" style="4" customWidth="1"/>
    <col min="14" max="14" width="18.28515625" style="2" customWidth="1"/>
    <col min="15" max="16" width="10" style="2" bestFit="1" customWidth="1"/>
    <col min="17" max="16384" width="9.140625" style="2"/>
  </cols>
  <sheetData>
    <row r="1" spans="1:14" ht="28.5" customHeight="1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>
      <c r="A2" s="15" t="s">
        <v>11</v>
      </c>
      <c r="B2" s="15"/>
      <c r="C2" s="16" t="s">
        <v>20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52.5" customHeight="1">
      <c r="A3" s="15" t="s">
        <v>10</v>
      </c>
      <c r="B3" s="15"/>
      <c r="C3" s="17" t="s">
        <v>12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2.75" customHeight="1">
      <c r="A4" s="30" t="s">
        <v>13</v>
      </c>
      <c r="B4" s="31"/>
      <c r="C4" s="32" t="str">
        <f>TEXT(F9,"# ##0,00")&amp;" рублей"</f>
        <v>17 000,00 рублей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7" customHeight="1">
      <c r="A5" s="15" t="s">
        <v>14</v>
      </c>
      <c r="B5" s="15"/>
      <c r="C5" s="23" t="s">
        <v>24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>
      <c r="B6" s="3"/>
      <c r="C6" s="3"/>
      <c r="D6" s="3"/>
    </row>
    <row r="7" spans="1:14" ht="40.5" customHeight="1">
      <c r="A7" s="28" t="s">
        <v>3</v>
      </c>
      <c r="B7" s="29" t="s">
        <v>4</v>
      </c>
      <c r="C7" s="29" t="s">
        <v>0</v>
      </c>
      <c r="D7" s="29" t="s">
        <v>15</v>
      </c>
      <c r="E7" s="25" t="s">
        <v>21</v>
      </c>
      <c r="F7" s="25"/>
      <c r="G7" s="26" t="s">
        <v>22</v>
      </c>
      <c r="H7" s="27"/>
      <c r="I7" s="26" t="s">
        <v>23</v>
      </c>
      <c r="J7" s="27"/>
      <c r="K7" s="29" t="s">
        <v>5</v>
      </c>
      <c r="L7" s="29" t="s">
        <v>1</v>
      </c>
      <c r="M7" s="29" t="s">
        <v>2</v>
      </c>
      <c r="N7" s="29" t="s">
        <v>6</v>
      </c>
    </row>
    <row r="8" spans="1:14" ht="42.6" customHeight="1">
      <c r="A8" s="28"/>
      <c r="B8" s="29"/>
      <c r="C8" s="29"/>
      <c r="D8" s="29"/>
      <c r="E8" s="6" t="s">
        <v>7</v>
      </c>
      <c r="F8" s="6" t="s">
        <v>8</v>
      </c>
      <c r="G8" s="6" t="s">
        <v>7</v>
      </c>
      <c r="H8" s="6" t="s">
        <v>8</v>
      </c>
      <c r="I8" s="6" t="s">
        <v>7</v>
      </c>
      <c r="J8" s="6" t="s">
        <v>8</v>
      </c>
      <c r="K8" s="29"/>
      <c r="L8" s="29"/>
      <c r="M8" s="29"/>
      <c r="N8" s="29"/>
    </row>
    <row r="9" spans="1:14">
      <c r="A9" s="28"/>
      <c r="B9" s="28"/>
      <c r="C9" s="28"/>
      <c r="D9" s="28"/>
      <c r="E9" s="28"/>
      <c r="F9" s="9">
        <f>SUM(F10:F10)</f>
        <v>17000</v>
      </c>
      <c r="G9" s="6"/>
      <c r="H9" s="9">
        <f>SUM(H10:H10)</f>
        <v>17377</v>
      </c>
      <c r="I9" s="6"/>
      <c r="J9" s="9">
        <f>SUM(J10:J10)</f>
        <v>23000</v>
      </c>
      <c r="K9" s="29"/>
      <c r="L9" s="29"/>
      <c r="M9" s="29"/>
      <c r="N9" s="29"/>
    </row>
    <row r="10" spans="1:14" ht="25.5">
      <c r="A10" s="14">
        <v>1</v>
      </c>
      <c r="B10" s="11" t="s">
        <v>18</v>
      </c>
      <c r="C10" s="10" t="s">
        <v>17</v>
      </c>
      <c r="D10" s="13">
        <v>10</v>
      </c>
      <c r="E10" s="12">
        <v>1700</v>
      </c>
      <c r="F10" s="1">
        <f t="shared" ref="F10" si="0">E10*D10</f>
        <v>17000</v>
      </c>
      <c r="G10" s="12">
        <v>1737.7</v>
      </c>
      <c r="H10" s="12">
        <f t="shared" ref="H10" si="1">G10*D10</f>
        <v>17377</v>
      </c>
      <c r="I10" s="12">
        <v>2300</v>
      </c>
      <c r="J10" s="12">
        <f t="shared" ref="J10" si="2">I10*D10</f>
        <v>23000</v>
      </c>
      <c r="K10" s="1">
        <f t="shared" ref="K10" si="3">ROUND(AVERAGE(E10,G10,I10),2)</f>
        <v>1912.57</v>
      </c>
      <c r="L10" s="1">
        <f t="shared" ref="L10" si="4">STDEV(E10,G10,I10)</f>
        <v>336.05619073799659</v>
      </c>
      <c r="M10" s="1">
        <f t="shared" ref="M10" si="5">L10/K10*100</f>
        <v>17.570922410055402</v>
      </c>
      <c r="N10" s="1">
        <f t="shared" ref="N10" si="6">K10*D10</f>
        <v>19125.7</v>
      </c>
    </row>
    <row r="11" spans="1:14" s="5" customFormat="1" ht="15" customHeight="1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8">
        <f>SUM(N10:N10)</f>
        <v>19125.7</v>
      </c>
    </row>
    <row r="12" spans="1:14" ht="15" customHeight="1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ht="32.25" customHeight="1">
      <c r="A13" s="24" t="s">
        <v>25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5" spans="1:14" ht="15" customHeight="1">
      <c r="A15" s="19" t="s">
        <v>19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7" spans="1:14" ht="15" customHeight="1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customSheetViews>
    <customSheetView guid="{DE3D4CBD-DF82-432C-80A9-ACE4161DB2F0}" scale="85" fitToPage="1">
      <selection activeCell="C5" sqref="C5:O5"/>
      <pageMargins left="0.25" right="0.25" top="0.75" bottom="0.75" header="0.3" footer="0.3"/>
      <pageSetup paperSize="9" scale="87" orientation="landscape" horizontalDpi="4294967294" verticalDpi="4294967294" r:id="rId1"/>
    </customSheetView>
    <customSheetView guid="{CCD61A28-7B39-4328-80D0-E6EF15ACA45B}" scale="85" fitToPage="1" showRuler="0">
      <selection activeCell="F24" sqref="F24"/>
      <pageMargins left="0.25" right="0.25" top="0.75" bottom="0.75" header="0.3" footer="0.3"/>
      <pageSetup paperSize="9" scale="75" orientation="landscape" horizontalDpi="4294967294" verticalDpi="4294967294" r:id="rId2"/>
    </customSheetView>
    <customSheetView guid="{7A08998A-3D88-4319-B3BB-E366D682CACE}" showPageBreaks="1" fitToPage="1" view="pageLayout">
      <selection activeCell="E15" sqref="E15"/>
      <pageMargins left="0.25" right="0.25" top="0.75" bottom="0.75" header="0.3" footer="0.3"/>
      <pageSetup paperSize="9" scale="76" orientation="landscape" horizontalDpi="4294967294" verticalDpi="4294967294" r:id="rId3"/>
    </customSheetView>
    <customSheetView guid="{BCB9499F-FF7B-41B9-AB63-3606CA5D08A6}" scale="85" fitToPage="1">
      <selection activeCell="A17" sqref="A17:N17"/>
      <pageMargins left="0.25" right="0.25" top="0.75" bottom="0.75" header="0.3" footer="0.3"/>
      <pageSetup paperSize="9" scale="87" orientation="landscape" horizontalDpi="4294967294" verticalDpi="4294967294" r:id="rId4"/>
    </customSheetView>
  </customSheetViews>
  <mergeCells count="26">
    <mergeCell ref="L7:L8"/>
    <mergeCell ref="M7:M8"/>
    <mergeCell ref="N7:N8"/>
    <mergeCell ref="A15:N15"/>
    <mergeCell ref="K9:N9"/>
    <mergeCell ref="A17:N17"/>
    <mergeCell ref="A11:M11"/>
    <mergeCell ref="A4:B4"/>
    <mergeCell ref="A5:B5"/>
    <mergeCell ref="C4:N4"/>
    <mergeCell ref="C5:N5"/>
    <mergeCell ref="A13:N13"/>
    <mergeCell ref="E7:F7"/>
    <mergeCell ref="G7:H7"/>
    <mergeCell ref="I7:J7"/>
    <mergeCell ref="A7:A8"/>
    <mergeCell ref="B7:B8"/>
    <mergeCell ref="C7:C8"/>
    <mergeCell ref="D7:D8"/>
    <mergeCell ref="K7:K8"/>
    <mergeCell ref="A9:E9"/>
    <mergeCell ref="A2:B2"/>
    <mergeCell ref="A3:B3"/>
    <mergeCell ref="C2:N2"/>
    <mergeCell ref="C3:N3"/>
    <mergeCell ref="A1:N1"/>
  </mergeCells>
  <pageMargins left="0.25" right="0.25" top="0.75" bottom="0.75" header="0.3" footer="0.3"/>
  <pageSetup paperSize="9" scale="77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2026-07-23T14:00:05Z</cp:lastPrinted>
  <dcterms:created xsi:type="dcterms:W3CDTF">2006-09-29T17:33:00Z</dcterms:created>
  <dcterms:modified xsi:type="dcterms:W3CDTF">2026-07-23T14:04:53Z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1049-10.1.0.5503</vt:lpwstr>
  </property>
</Properties>
</file>