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DA6EF83-7535-42A8-8EF9-04C24F6725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I9" i="1" l="1"/>
  <c r="J9" i="1" s="1"/>
  <c r="K9" i="1" s="1"/>
  <c r="L8" i="1"/>
  <c r="M8" i="1" s="1"/>
  <c r="N8" i="1" s="1"/>
  <c r="O8" i="1" s="1"/>
  <c r="O9" i="1" s="1"/>
  <c r="I8" i="1"/>
  <c r="J8" i="1" s="1"/>
  <c r="K8" i="1" s="1"/>
  <c r="L9" i="1" l="1"/>
  <c r="M9" i="1"/>
  <c r="N9" i="1"/>
</calcChain>
</file>

<file path=xl/sharedStrings.xml><?xml version="1.0" encoding="utf-8"?>
<sst xmlns="http://schemas.openxmlformats.org/spreadsheetml/2006/main" count="29" uniqueCount="29">
  <si>
    <t>№</t>
  </si>
  <si>
    <t>Наименование предмета контракта</t>
  </si>
  <si>
    <t>Существенные условия исполнения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</si>
  <si>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</si>
  <si>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</si>
  <si>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</si>
  <si>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цена контракта**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</si>
  <si>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</si>
  <si>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</si>
  <si>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</si>
  <si>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</si>
  <si>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</si>
  <si>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</si>
  <si>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(вверх/вниз) до сотых долей после запятой (руб.)</t>
  </si>
  <si>
    <t>НМЦК с учетом округления цены за единицу (руб.)**</t>
  </si>
  <si>
    <t xml:space="preserve"> </t>
  </si>
  <si>
    <t>ИТОГО:</t>
  </si>
  <si>
    <t xml:space="preserve">  (подпись)</t>
  </si>
  <si>
    <t>(фамилия и инициалы)</t>
  </si>
  <si>
    <t xml:space="preserve">Расчет начальной (максимальной) цены контракта </t>
  </si>
  <si>
    <t>___________________________</t>
  </si>
  <si>
    <t xml:space="preserve">Поставщик           № 1                                     </t>
  </si>
  <si>
    <t xml:space="preserve">Поставщик      № 2                             </t>
  </si>
  <si>
    <t xml:space="preserve">Поставщик    № 3                                    </t>
  </si>
  <si>
    <t>чел</t>
  </si>
  <si>
    <t>Расчет составил: Старший инженер группы по охране труда</t>
  </si>
  <si>
    <t>А.О. Карелова</t>
  </si>
  <si>
    <t>Профилактический осмотр врача-профпатолога
Профилактический осмотр врача-отоларинголога 
Профилактический осмотр врача-дерматолога
Профилактический осмотр врача-психиатра
Профилактический осмотр врача-нарколога
Профилактический осмотр врача-невролога</t>
  </si>
  <si>
    <t>Начальная максимальная цена контракта составила: 253 640 (двести пятьдесят три тысячи шестьсот сорок)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</si>
</sst>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8" fillId="0" borderId="0" xfId="0" applyFont="1"/>
    <xf numFmtId="4" fontId="6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2" xfId="0" applyFont="1" applyBorder="1"/>
    <xf numFmtId="0" fontId="2" fillId="0" borderId="8" xfId="0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2" xfId="0" applyFont="1" applyBorder="1"/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/>
    <xf numFmtId="0" fontId="9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5" fillId="2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05850" y="1695450"/>
          <a:ext cx="885825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19050</xdr:colOff>
      <xdr:row>6</xdr:row>
      <xdr:rowOff>923925</xdr:rowOff>
    </xdr:from>
    <xdr:to>
      <xdr:col>9</xdr:col>
      <xdr:colOff>933450</xdr:colOff>
      <xdr:row>6</xdr:row>
      <xdr:rowOff>1362075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72400" y="1666875"/>
          <a:ext cx="914400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1600200</xdr:rowOff>
    </xdr:from>
    <xdr:to>
      <xdr:col>11</xdr:col>
      <xdr:colOff>1371600</xdr:colOff>
      <xdr:row>6</xdr:row>
      <xdr:rowOff>1962150</xdr:rowOff>
    </xdr:to>
    <xdr:pic>
      <xdr:nvPicPr>
        <xdr:cNvPr id="1027" name="Picture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10725" y="2200275"/>
          <a:ext cx="1352550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304800</xdr:colOff>
      <xdr:row>6</xdr:row>
      <xdr:rowOff>1238250</xdr:rowOff>
    </xdr:from>
    <xdr:to>
      <xdr:col>11</xdr:col>
      <xdr:colOff>457200</xdr:colOff>
      <xdr:row>6</xdr:row>
      <xdr:rowOff>1466850</xdr:rowOff>
    </xdr:to>
    <xdr:pic>
      <xdr:nvPicPr>
        <xdr:cNvPr id="1028" name="Picture 6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896475" y="1981200"/>
          <a:ext cx="152400" cy="2190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38"/>
  <sheetViews>
    <sheetView tabSelected="1" topLeftCell="B1" zoomScale="90" zoomScaleNormal="90" workbookViewId="0">
      <selection activeCell="E8" sqref="E8"/>
    </sheetView>
  </sheetViews>
  <sheetFormatPr defaultColWidth="9.140625" defaultRowHeight="12.75" x14ac:dyDescent="0.2"/>
  <cols>
    <col min="1" max="1" width="5.85546875" style="5" customWidth="1"/>
    <col min="2" max="2" width="35.7109375" style="1" customWidth="1"/>
    <col min="3" max="3" width="11.42578125" style="1" customWidth="1"/>
    <col min="4" max="4" width="7.42578125" style="1" customWidth="1"/>
    <col min="5" max="5" width="8.7109375" style="1" customWidth="1"/>
    <col min="6" max="8" width="14.28515625" style="1" customWidth="1"/>
    <col min="9" max="9" width="11.7109375" style="1" customWidth="1"/>
    <col min="10" max="10" width="14" style="1" customWidth="1"/>
    <col min="11" max="11" width="13.5703125" style="1" customWidth="1"/>
    <col min="12" max="12" width="23.42578125" style="1" customWidth="1"/>
    <col min="13" max="13" width="12.140625" style="1" customWidth="1"/>
    <col min="14" max="14" width="12" style="1" customWidth="1"/>
    <col min="15" max="15" width="18.7109375" style="1" customWidth="1"/>
    <col min="16" max="16384" width="9.140625" style="1"/>
  </cols>
  <sheetData>
    <row r="2" spans="1:30" x14ac:dyDescent="0.2">
      <c r="M2" s="29"/>
      <c r="N2" s="30"/>
      <c r="O2" s="30"/>
    </row>
    <row r="3" spans="1:30" x14ac:dyDescent="0.2">
      <c r="M3" s="30"/>
      <c r="N3" s="30"/>
      <c r="O3" s="30"/>
    </row>
    <row r="4" spans="1:30" ht="30" customHeight="1" x14ac:dyDescent="0.2">
      <c r="L4" s="2"/>
      <c r="M4" s="30"/>
      <c r="N4" s="30"/>
      <c r="O4" s="30"/>
      <c r="P4" s="6"/>
      <c r="Q4" s="6"/>
      <c r="R4" s="6"/>
      <c r="S4" s="6"/>
      <c r="T4" s="6"/>
      <c r="U4" s="6"/>
      <c r="V4" s="6"/>
      <c r="W4" s="6"/>
      <c r="X4" s="7"/>
      <c r="Y4" s="8"/>
      <c r="Z4" s="8"/>
      <c r="AA4" s="8"/>
      <c r="AB4" s="8"/>
      <c r="AC4" s="8"/>
      <c r="AD4" s="7"/>
    </row>
    <row r="5" spans="1:30" ht="27.75" customHeight="1" thickBot="1" x14ac:dyDescent="0.25">
      <c r="A5" s="40" t="s">
        <v>19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54.75" customHeight="1" x14ac:dyDescent="0.2">
      <c r="A6" s="41" t="s">
        <v>0</v>
      </c>
      <c r="B6" s="43" t="s">
        <v>1</v>
      </c>
      <c r="C6" s="43" t="s">
        <v>2</v>
      </c>
      <c r="D6" s="43" t="s">
        <v>3</v>
      </c>
      <c r="E6" s="43" t="s">
        <v>4</v>
      </c>
      <c r="F6" s="37" t="s">
        <v>5</v>
      </c>
      <c r="G6" s="38"/>
      <c r="H6" s="39"/>
      <c r="I6" s="37" t="s">
        <v>6</v>
      </c>
      <c r="J6" s="38"/>
      <c r="K6" s="39"/>
      <c r="L6" s="34" t="s">
        <v>7</v>
      </c>
      <c r="M6" s="35"/>
      <c r="N6" s="35"/>
      <c r="O6" s="36"/>
    </row>
    <row r="7" spans="1:30" ht="159" customHeight="1" x14ac:dyDescent="0.2">
      <c r="A7" s="42"/>
      <c r="B7" s="44"/>
      <c r="C7" s="44"/>
      <c r="D7" s="44"/>
      <c r="E7" s="44"/>
      <c r="F7" s="4" t="s">
        <v>21</v>
      </c>
      <c r="G7" s="4" t="s">
        <v>22</v>
      </c>
      <c r="H7" s="4" t="s">
        <v>23</v>
      </c>
      <c r="I7" s="4" t="s">
        <v>8</v>
      </c>
      <c r="J7" s="4" t="s">
        <v>9</v>
      </c>
      <c r="K7" s="4" t="s">
        <v>10</v>
      </c>
      <c r="L7" s="4" t="s">
        <v>11</v>
      </c>
      <c r="M7" s="4" t="s">
        <v>12</v>
      </c>
      <c r="N7" s="4" t="s">
        <v>13</v>
      </c>
      <c r="O7" s="15" t="s">
        <v>14</v>
      </c>
      <c r="P7" s="1" t="s">
        <v>15</v>
      </c>
    </row>
    <row r="8" spans="1:30" s="5" customFormat="1" ht="180" x14ac:dyDescent="0.25">
      <c r="A8" s="22">
        <v>1</v>
      </c>
      <c r="B8" s="28" t="s">
        <v>27</v>
      </c>
      <c r="C8" s="23"/>
      <c r="D8" s="25" t="s">
        <v>24</v>
      </c>
      <c r="E8" s="24">
        <v>85</v>
      </c>
      <c r="F8" s="26">
        <v>2640</v>
      </c>
      <c r="G8" s="12">
        <v>3006</v>
      </c>
      <c r="H8" s="12">
        <v>3306</v>
      </c>
      <c r="I8" s="11">
        <f t="shared" ref="I8:I9" si="0">AVERAGE(F8:H8)</f>
        <v>2984</v>
      </c>
      <c r="J8" s="16">
        <f>SQRT(((SUM((POWER(H8-I8,2)),(POWER(G8-I8,2)),(POWER(F8-I8,2)))/(COLUMNS(F8:H8)-1))))</f>
        <v>333.54459971643973</v>
      </c>
      <c r="K8" s="16">
        <f t="shared" ref="K8:K9" si="1">J8/I8*100</f>
        <v>11.177768087012055</v>
      </c>
      <c r="L8" s="11">
        <f t="shared" ref="L8" si="2">((E8/3)*(SUM(F8:H8)))</f>
        <v>253640</v>
      </c>
      <c r="M8" s="11">
        <f t="shared" ref="M8" si="3">L8/E8</f>
        <v>2984</v>
      </c>
      <c r="N8" s="11">
        <f t="shared" ref="N8" si="4">ROUNDUP(M8,2)</f>
        <v>2984</v>
      </c>
      <c r="O8" s="11">
        <f t="shared" ref="O8" si="5">N8*E8</f>
        <v>253640</v>
      </c>
    </row>
    <row r="9" spans="1:30" ht="15" x14ac:dyDescent="0.25">
      <c r="A9" s="19"/>
      <c r="B9" s="21" t="s">
        <v>16</v>
      </c>
      <c r="C9" s="14"/>
      <c r="D9" s="14"/>
      <c r="E9" s="27"/>
      <c r="F9" s="17">
        <v>224400</v>
      </c>
      <c r="G9" s="17">
        <v>255510</v>
      </c>
      <c r="H9" s="17">
        <v>281010</v>
      </c>
      <c r="I9" s="11">
        <f t="shared" si="0"/>
        <v>253640</v>
      </c>
      <c r="J9" s="18">
        <f>SQRT(((SUM((POWER(H9-I9,2)),(POWER(G9-I9,2)),(POWER(F9-I9,2)))/(COLUMNS(F9:H9)-1))))</f>
        <v>28351.290975897376</v>
      </c>
      <c r="K9" s="18">
        <f t="shared" si="1"/>
        <v>11.177768087012055</v>
      </c>
      <c r="L9" s="18">
        <f>SUM(L8:L8)</f>
        <v>253640</v>
      </c>
      <c r="M9" s="18">
        <f>SUM(M8:M8)</f>
        <v>2984</v>
      </c>
      <c r="N9" s="18">
        <f>SUM(N8:N8)</f>
        <v>2984</v>
      </c>
      <c r="O9" s="18">
        <f>SUM(O8:O8)</f>
        <v>253640</v>
      </c>
    </row>
    <row r="10" spans="1:30" ht="15" x14ac:dyDescent="0.25">
      <c r="A10" s="20"/>
      <c r="B10" s="9"/>
      <c r="C10" s="9"/>
      <c r="D10" s="9"/>
      <c r="E10" s="13"/>
      <c r="F10" s="13"/>
      <c r="G10" s="9"/>
      <c r="H10" s="9"/>
      <c r="I10" s="9"/>
      <c r="J10" s="9"/>
      <c r="K10" s="9"/>
      <c r="L10" s="9"/>
    </row>
    <row r="11" spans="1:30" ht="29.25" customHeight="1" x14ac:dyDescent="0.25">
      <c r="A11" s="20"/>
      <c r="B11" s="31" t="s">
        <v>28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30" ht="15" x14ac:dyDescent="0.25">
      <c r="A12" s="20"/>
      <c r="B12" s="9"/>
      <c r="C12" s="9"/>
      <c r="D12" s="9"/>
      <c r="E12" s="10"/>
      <c r="F12" s="9"/>
      <c r="G12" s="9"/>
      <c r="H12" s="9"/>
      <c r="I12" s="9"/>
      <c r="J12" s="9"/>
      <c r="K12" s="9"/>
      <c r="L12" s="9"/>
    </row>
    <row r="13" spans="1:30" ht="15" x14ac:dyDescent="0.25">
      <c r="A13" s="20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30" ht="15" x14ac:dyDescent="0.25">
      <c r="A14" s="20"/>
      <c r="B14" s="9" t="s">
        <v>25</v>
      </c>
      <c r="C14" s="9"/>
      <c r="D14" s="9"/>
      <c r="E14" s="13"/>
      <c r="F14" s="13"/>
      <c r="G14" s="9"/>
      <c r="H14" s="9"/>
      <c r="I14" s="9"/>
      <c r="J14" s="9"/>
      <c r="K14" s="9"/>
      <c r="L14" s="9"/>
    </row>
    <row r="15" spans="1:30" ht="15" x14ac:dyDescent="0.25">
      <c r="A15" s="20"/>
      <c r="B15" s="9"/>
      <c r="C15" s="9"/>
      <c r="D15" s="9"/>
      <c r="E15" s="10"/>
      <c r="F15" s="9"/>
      <c r="G15" s="32" t="s">
        <v>20</v>
      </c>
      <c r="H15" s="32"/>
      <c r="I15" s="9"/>
      <c r="J15" s="9"/>
      <c r="K15" s="32" t="s">
        <v>26</v>
      </c>
      <c r="L15" s="32"/>
    </row>
    <row r="16" spans="1:30" ht="15" x14ac:dyDescent="0.25">
      <c r="A16" s="20"/>
      <c r="B16" s="9"/>
      <c r="C16" s="9"/>
      <c r="D16" s="9"/>
      <c r="E16" s="9"/>
      <c r="F16" s="9"/>
      <c r="G16" s="33" t="s">
        <v>17</v>
      </c>
      <c r="H16" s="33"/>
      <c r="I16" s="9"/>
      <c r="J16" s="9"/>
      <c r="K16" s="33" t="s">
        <v>18</v>
      </c>
      <c r="L16" s="33"/>
    </row>
    <row r="17" spans="1:12" ht="15" x14ac:dyDescent="0.25">
      <c r="A17" s="20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26" spans="1:12" ht="18.75" customHeight="1" x14ac:dyDescent="0.2"/>
    <row r="27" spans="1:12" ht="20.25" customHeight="1" x14ac:dyDescent="0.2"/>
    <row r="28" spans="1:12" ht="18.75" customHeight="1" x14ac:dyDescent="0.2"/>
    <row r="29" spans="1:12" ht="18.75" customHeight="1" x14ac:dyDescent="0.2"/>
    <row r="30" spans="1:12" ht="20.25" customHeight="1" x14ac:dyDescent="0.2"/>
    <row r="31" spans="1:12" ht="18" customHeight="1" x14ac:dyDescent="0.2"/>
    <row r="32" spans="1:12" ht="20.25" customHeight="1" x14ac:dyDescent="0.2"/>
    <row r="33" ht="26.25" customHeight="1" x14ac:dyDescent="0.2"/>
    <row r="34" ht="16.5" customHeight="1" x14ac:dyDescent="0.2"/>
    <row r="35" ht="18.75" customHeight="1" x14ac:dyDescent="0.2"/>
    <row r="36" ht="19.5" customHeight="1" x14ac:dyDescent="0.2"/>
    <row r="37" ht="18.75" customHeight="1" x14ac:dyDescent="0.2"/>
    <row r="38" ht="19.5" customHeight="1" x14ac:dyDescent="0.2"/>
  </sheetData>
  <mergeCells count="15">
    <mergeCell ref="M2:O4"/>
    <mergeCell ref="B11:M11"/>
    <mergeCell ref="G15:H15"/>
    <mergeCell ref="G16:H16"/>
    <mergeCell ref="K15:L15"/>
    <mergeCell ref="K16:L16"/>
    <mergeCell ref="L6:O6"/>
    <mergeCell ref="F6:H6"/>
    <mergeCell ref="A5:O5"/>
    <mergeCell ref="A6:A7"/>
    <mergeCell ref="B6:B7"/>
    <mergeCell ref="C6:C7"/>
    <mergeCell ref="D6:D7"/>
    <mergeCell ref="E6:E7"/>
    <mergeCell ref="I6:K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7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2026-05-12T10:20:05Z</dcterms:modified>
</cp:coreProperties>
</file>