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НМЦК!$A$1:$R$26</definedName>
    <definedName name="_xlnm.Print_Area" localSheetId="0">НМЦК!$A$1:$R$38</definedName>
  </definedNames>
  <calcPr calcId="145621" fullPrecision="0"/>
</workbook>
</file>

<file path=xl/calcChain.xml><?xml version="1.0" encoding="utf-8"?>
<calcChain xmlns="http://schemas.openxmlformats.org/spreadsheetml/2006/main">
  <c r="H38" i="1" l="1"/>
  <c r="H39" i="1"/>
  <c r="H40" i="1"/>
  <c r="H41" i="1"/>
  <c r="H42" i="1"/>
  <c r="H43" i="1"/>
  <c r="H44" i="1"/>
  <c r="H45" i="1"/>
  <c r="H46" i="1"/>
  <c r="H47" i="1"/>
  <c r="H48" i="1"/>
  <c r="H49" i="1"/>
  <c r="H50" i="1" l="1"/>
  <c r="L20" i="1"/>
  <c r="L19" i="1"/>
  <c r="L18" i="1"/>
  <c r="L17" i="1"/>
  <c r="L21" i="1"/>
  <c r="L22" i="1"/>
  <c r="K22" i="1" s="1"/>
  <c r="J22" i="1" s="1"/>
  <c r="L23" i="1"/>
  <c r="K23" i="1" s="1"/>
  <c r="J23" i="1" s="1"/>
  <c r="L24" i="1"/>
  <c r="K18" i="1" l="1"/>
  <c r="J18" i="1" s="1"/>
  <c r="K20" i="1"/>
  <c r="J20" i="1" s="1"/>
  <c r="K19" i="1"/>
  <c r="J19" i="1" s="1"/>
  <c r="K17" i="1"/>
  <c r="J17" i="1" s="1"/>
  <c r="K24" i="1"/>
  <c r="J24" i="1" s="1"/>
  <c r="K21" i="1"/>
  <c r="J21" i="1" s="1"/>
  <c r="L15" i="1" l="1"/>
  <c r="L14" i="1"/>
  <c r="L13" i="1"/>
  <c r="K14" i="1" l="1"/>
  <c r="J14" i="1" s="1"/>
  <c r="K15" i="1"/>
  <c r="J15" i="1" s="1"/>
  <c r="K13" i="1"/>
  <c r="J13" i="1" s="1"/>
  <c r="N25" i="1" l="1"/>
  <c r="L16" i="1"/>
  <c r="K16" i="1" l="1"/>
  <c r="J16" i="1" s="1"/>
</calcChain>
</file>

<file path=xl/sharedStrings.xml><?xml version="1.0" encoding="utf-8"?>
<sst xmlns="http://schemas.openxmlformats.org/spreadsheetml/2006/main" count="121" uniqueCount="56">
  <si>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</si>
  <si>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</si>
  <si>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</si>
  <si>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</si>
  <si>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</si>
  <si>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</si>
  <si>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</si>
  <si>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</si>
  <si>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</si>
  <si>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</si>
  <si>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</si>
  <si>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</si>
  <si>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</si>
  <si>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</si>
  <si>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</si>
  <si>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</si>
  <si>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</si>
  <si>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</si>
  <si>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</si>
  <si>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</si>
  <si>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</si>
  <si>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 xml:space="preserve">Расчет НМЦК(ЦК) Метод сопоставимых рыночных цен (анализ рынка) </t>
  </si>
  <si>
    <t xml:space="preserve">Итоговое значение 
НМЦК (ЦК) (руб.)
</t>
  </si>
  <si>
    <t>Итого :</t>
  </si>
  <si>
    <t>Ответственный за расчет и обоснование: ведущий экономист по материально-техническому снабжению отдела МТО Штепа Николай Валерьевич</t>
  </si>
  <si>
    <t>Заказчиком выбран способ осуществления закупки товаров (работ, услуг) в соответствии с пунктом 4 ч. 1 ст.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44-ФЗ), в качестве начальной (максимальной) цены контракта выбрана ценовая информация (Источник № 1), так как является наименьшей.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</si>
  <si>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</si>
  <si>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</si>
  <si>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</si>
  <si>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</si>
  <si>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t xml:space="preserve"> Источник № 1 Исх. №CR-1072 от 19.01.2026  (Вх. №71 от 26.01.2026)</t>
  </si>
  <si>
    <t>Тип 1</t>
  </si>
  <si>
    <t>Тип 3</t>
  </si>
  <si>
    <t>Тип 4</t>
  </si>
  <si>
    <t>Шуруп-саморез</t>
  </si>
  <si>
    <t>Тип 2</t>
  </si>
  <si>
    <t>Тип 5</t>
  </si>
  <si>
    <t>Тип 6</t>
  </si>
  <si>
    <t>Тип 7</t>
  </si>
  <si>
    <t>Тип 8</t>
  </si>
  <si>
    <t>Тип 9</t>
  </si>
  <si>
    <t>Тип 10</t>
  </si>
  <si>
    <t>Тип 11</t>
  </si>
  <si>
    <t>Тип 12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</si>
  <si>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5.12.12. Затраты на приобретение запасных частей и материалов для ремонтных работ по объекту.
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</si>
  <si>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</si>
  <si>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Упаковка</t>
  </si>
  <si>
    <t>В результате проведенного расчета Н(М)ЦК, ЦКЕП контракта составила, руб.: 5 237,00 руб</t>
  </si>
  <si>
    <t>уп.</t>
  </si>
  <si>
    <t xml:space="preserve"> Источник № 1 Исх. №б/н от 01.07.2026  (Вх. №1039 от 01.07.2026)</t>
  </si>
  <si>
    <t>Источник № 2 Исх. № б/н  от 01.07.2026  (Вх. №1040 от 01.07.2026)</t>
  </si>
  <si>
    <t>Источник №3 Исх. № 04/07 от 01.07.2026  (Вх. №1041 от 01.07.2026)</t>
  </si>
  <si>
    <t>Дата подготовки обоснования НМЦК 06.07.2026</t>
  </si>
  <si>
    <t>Предмет контракта: Поставка крепежных изделий (шурупы-саморезы) для обеспечения государственных нужд Межрегионального филиала Федерального казенного учреждения «Центр по обеспечению деятельности Казначейства России» в г. Владивостоке.</t>
  </si>
  <si>
    <t xml:space="preserve">Реквизиты запросов ценовой информации (в т.ч. в ЕИС):Запрос направлен в 6 организаций: . Запрос ценовой информации от 01.07.2026 № 53-07-09/3832 , в ЕИС Запрос цен от 01.07.2026 № 0822100002826000514 (ред. №02), Ответ получен от 3 (трех) организаций на основании данной информации произведен расчет НМЦК (ЦК): Источник N 1  Вх. № 1039 от 01.07.2026), Источник N 2 Вх. № 1040 от 01.07.2026, Источник N 3 Вх. № 1041 от 01.07.2026.
</t>
  </si>
  <si>
    <r>
      <t xml:space="preserve">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контракта,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</si>
</sst>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name val="Times New Roman"/>
      <family val="2"/>
    </font>
    <font>
      <sz val="12"/>
      <color rgb="FF000000"/>
      <name val="Times New Roman"/>
      <family val="2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10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" fontId="4" fillId="0" borderId="9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" fontId="11" fillId="0" borderId="9" xfId="0" applyNumberFormat="1" applyFont="1" applyBorder="1" applyAlignment="1">
      <alignment horizontal="right" vertical="center" shrinkToFit="1"/>
    </xf>
    <xf numFmtId="1" fontId="11" fillId="0" borderId="11" xfId="0" applyNumberFormat="1" applyFont="1" applyBorder="1" applyAlignment="1">
      <alignment horizontal="right" vertical="center" shrinkToFit="1"/>
    </xf>
    <xf numFmtId="2" fontId="6" fillId="0" borderId="3" xfId="2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top" shrinkToFit="1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Border="1"/>
    <xf numFmtId="2" fontId="0" fillId="0" borderId="0" xfId="0" applyNumberFormat="1" applyAlignment="1">
      <alignment horizontal="left" vertical="top"/>
    </xf>
    <xf numFmtId="2" fontId="0" fillId="0" borderId="0" xfId="0" applyNumberFormat="1" applyFill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 vertical="top"/>
    </xf>
    <xf numFmtId="1" fontId="4" fillId="0" borderId="14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2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1" fontId="11" fillId="0" borderId="16" xfId="0" applyNumberFormat="1" applyFont="1" applyBorder="1" applyAlignment="1">
      <alignment horizontal="right" vertical="center" shrinkToFit="1"/>
    </xf>
    <xf numFmtId="2" fontId="6" fillId="0" borderId="6" xfId="2" applyNumberFormat="1" applyFont="1" applyBorder="1" applyAlignment="1">
      <alignment horizontal="center" vertical="center" wrapText="1"/>
    </xf>
    <xf numFmtId="2" fontId="11" fillId="0" borderId="16" xfId="2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17" fillId="3" borderId="0" xfId="0" applyFont="1" applyFill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1" fontId="11" fillId="0" borderId="10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26</xdr:row>
      <xdr:rowOff>841375</xdr:rowOff>
    </xdr:from>
    <xdr:to>
      <xdr:col>1</xdr:col>
      <xdr:colOff>708025</xdr:colOff>
      <xdr:row>26</xdr:row>
      <xdr:rowOff>1271905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27</xdr:row>
      <xdr:rowOff>355600</xdr:rowOff>
    </xdr:from>
    <xdr:to>
      <xdr:col>1</xdr:col>
      <xdr:colOff>924983</xdr:colOff>
      <xdr:row>29</xdr:row>
      <xdr:rowOff>177166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29</xdr:row>
      <xdr:rowOff>152400</xdr:rowOff>
    </xdr:from>
    <xdr:to>
      <xdr:col>0</xdr:col>
      <xdr:colOff>267970</xdr:colOff>
      <xdr:row>31</xdr:row>
      <xdr:rowOff>1905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31</xdr:row>
      <xdr:rowOff>520700</xdr:rowOff>
    </xdr:from>
    <xdr:to>
      <xdr:col>1</xdr:col>
      <xdr:colOff>963083</xdr:colOff>
      <xdr:row>31</xdr:row>
      <xdr:rowOff>920115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AD52"/>
  <sheetViews>
    <sheetView tabSelected="1" zoomScale="85" zoomScaleNormal="85" zoomScaleSheetLayoutView="100" workbookViewId="0">
      <selection sqref="A1:R52"/>
    </sheetView>
  </sheetViews>
  <sheetFormatPr defaultRowHeight="12.75" x14ac:dyDescent="0.2"/>
  <cols>
    <col min="1" max="1" width="7.83203125" customWidth="1"/>
    <col min="2" max="2" width="63" customWidth="1"/>
    <col min="3" max="3" width="66.33203125" customWidth="1"/>
    <col min="4" max="4" width="12.6640625" style="21" customWidth="1"/>
    <col min="5" max="5" width="13.83203125" customWidth="1"/>
    <col min="6" max="6" width="12.1640625" customWidth="1"/>
    <col min="7" max="7" width="21.6640625" customWidth="1"/>
    <col min="8" max="9" width="20.83203125" customWidth="1"/>
    <col min="10" max="10" width="17" customWidth="1"/>
    <col min="11" max="11" width="1.5" style="11" hidden="1" customWidth="1"/>
    <col min="12" max="12" width="14" customWidth="1"/>
    <col min="13" max="13" width="14" style="21" customWidth="1"/>
    <col min="14" max="14" width="25.5" customWidth="1"/>
    <col min="15" max="15" width="21.5" style="19" customWidth="1"/>
    <col min="16" max="16" width="24.6640625" style="21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94" t="s">
        <v>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15.75" x14ac:dyDescent="0.2">
      <c r="A2" s="95" t="s">
        <v>52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4"/>
    </row>
    <row r="3" spans="1:18" ht="42.6" customHeight="1" x14ac:dyDescent="0.2">
      <c r="A3" s="95" t="s">
        <v>53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15.75" x14ac:dyDescent="0.2">
      <c r="A4" s="95" t="s">
        <v>45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18" ht="35.25" customHeight="1" x14ac:dyDescent="0.2">
      <c r="A5" s="95" t="s">
        <v>54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15.75" x14ac:dyDescent="0.2">
      <c r="A6" s="95" t="s">
        <v>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 s="12" customFormat="1" ht="57" customHeight="1" x14ac:dyDescent="0.2">
      <c r="A7" s="96" t="s">
        <v>44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8" ht="86.25" customHeight="1" x14ac:dyDescent="0.2">
      <c r="A8" s="104" t="s">
        <v>2</v>
      </c>
      <c r="B8" s="100" t="s">
        <v>3</v>
      </c>
      <c r="C8" s="100" t="s">
        <v>4</v>
      </c>
      <c r="D8" s="101" t="s">
        <v>17</v>
      </c>
      <c r="E8" s="100" t="s">
        <v>11</v>
      </c>
      <c r="F8" s="104" t="s">
        <v>5</v>
      </c>
      <c r="G8" s="91" t="s">
        <v>26</v>
      </c>
      <c r="H8" s="92"/>
      <c r="I8" s="92"/>
      <c r="J8" s="92"/>
      <c r="K8" s="92"/>
      <c r="L8" s="92"/>
      <c r="M8" s="92"/>
      <c r="N8" s="92"/>
      <c r="O8" s="93"/>
      <c r="P8" s="97" t="s">
        <v>28</v>
      </c>
      <c r="Q8" s="97" t="s">
        <v>29</v>
      </c>
      <c r="R8" s="25"/>
    </row>
    <row r="9" spans="1:18" ht="22.15" customHeight="1" x14ac:dyDescent="0.2">
      <c r="A9" s="104"/>
      <c r="B9" s="100"/>
      <c r="C9" s="100"/>
      <c r="D9" s="102"/>
      <c r="E9" s="100"/>
      <c r="F9" s="104"/>
      <c r="G9" s="107" t="s">
        <v>6</v>
      </c>
      <c r="H9" s="107"/>
      <c r="I9" s="107"/>
      <c r="J9" s="100" t="s">
        <v>15</v>
      </c>
      <c r="K9" s="101"/>
      <c r="L9" s="100" t="s">
        <v>7</v>
      </c>
      <c r="M9" s="101" t="s">
        <v>18</v>
      </c>
      <c r="N9" s="100" t="s">
        <v>27</v>
      </c>
      <c r="O9" s="100" t="s">
        <v>19</v>
      </c>
      <c r="P9" s="105"/>
      <c r="Q9" s="98"/>
      <c r="R9" s="2"/>
    </row>
    <row r="10" spans="1:18" ht="78.75" customHeight="1" x14ac:dyDescent="0.2">
      <c r="A10" s="104"/>
      <c r="B10" s="100"/>
      <c r="C10" s="100"/>
      <c r="D10" s="102"/>
      <c r="E10" s="100"/>
      <c r="F10" s="104"/>
      <c r="G10" s="30" t="s">
        <v>49</v>
      </c>
      <c r="H10" s="30" t="s">
        <v>50</v>
      </c>
      <c r="I10" s="30" t="s">
        <v>51</v>
      </c>
      <c r="J10" s="100"/>
      <c r="K10" s="102"/>
      <c r="L10" s="100"/>
      <c r="M10" s="102"/>
      <c r="N10" s="100"/>
      <c r="O10" s="100"/>
      <c r="P10" s="105"/>
      <c r="Q10" s="98"/>
      <c r="R10" s="1"/>
    </row>
    <row r="11" spans="1:18" ht="36.75" customHeight="1" x14ac:dyDescent="0.2">
      <c r="A11" s="104"/>
      <c r="B11" s="100"/>
      <c r="C11" s="100"/>
      <c r="D11" s="103"/>
      <c r="E11" s="100"/>
      <c r="F11" s="104"/>
      <c r="G11" s="5" t="s">
        <v>8</v>
      </c>
      <c r="H11" s="5" t="s">
        <v>8</v>
      </c>
      <c r="I11" s="5" t="s">
        <v>8</v>
      </c>
      <c r="J11" s="100"/>
      <c r="K11" s="103"/>
      <c r="L11" s="100"/>
      <c r="M11" s="103"/>
      <c r="N11" s="100"/>
      <c r="O11" s="100"/>
      <c r="P11" s="106"/>
      <c r="Q11" s="99"/>
      <c r="R11" s="2"/>
    </row>
    <row r="12" spans="1:18" s="31" customFormat="1" ht="22.15" customHeight="1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2"/>
    </row>
    <row r="13" spans="1:18" s="31" customFormat="1" ht="15.75" x14ac:dyDescent="0.2">
      <c r="A13" s="27">
        <v>1</v>
      </c>
      <c r="B13" s="40"/>
      <c r="C13" s="39" t="s">
        <v>34</v>
      </c>
      <c r="D13" s="32" t="s">
        <v>31</v>
      </c>
      <c r="E13" s="15" t="s">
        <v>46</v>
      </c>
      <c r="F13" s="18">
        <v>2</v>
      </c>
      <c r="G13" s="29">
        <v>135</v>
      </c>
      <c r="H13" s="16">
        <v>150</v>
      </c>
      <c r="I13" s="17">
        <v>155</v>
      </c>
      <c r="J13" s="7">
        <f>K13/L13*100</f>
        <v>7.1</v>
      </c>
      <c r="K13" s="13">
        <f>SQRT(((SUM((POWER(G13-L13,2)),(POWER(H13-L13,2)),(POWER(I13-L13,2)))/(COLUMNS(G13:I13)-1))))</f>
        <v>10.41</v>
      </c>
      <c r="L13" s="6">
        <f>AVERAGE(G13:I13)</f>
        <v>146.66999999999999</v>
      </c>
      <c r="M13" s="6">
        <v>13600</v>
      </c>
      <c r="N13" s="22">
        <v>293.33999999999997</v>
      </c>
      <c r="O13" s="38"/>
      <c r="P13" s="22"/>
      <c r="Q13" s="22"/>
      <c r="R13" s="28"/>
    </row>
    <row r="14" spans="1:18" s="31" customFormat="1" ht="15.75" x14ac:dyDescent="0.2">
      <c r="A14" s="14">
        <v>2</v>
      </c>
      <c r="B14" s="40"/>
      <c r="C14" s="39" t="s">
        <v>34</v>
      </c>
      <c r="D14" s="32" t="s">
        <v>35</v>
      </c>
      <c r="E14" s="15" t="s">
        <v>46</v>
      </c>
      <c r="F14" s="18">
        <v>3</v>
      </c>
      <c r="G14" s="29">
        <v>148</v>
      </c>
      <c r="H14" s="16">
        <v>160</v>
      </c>
      <c r="I14" s="17">
        <v>162</v>
      </c>
      <c r="J14" s="7">
        <f t="shared" ref="J14:J15" si="0">K14/L14*100</f>
        <v>4.83</v>
      </c>
      <c r="K14" s="13">
        <f t="shared" ref="K14:K15" si="1">SQRT(((SUM((POWER(G14-L14,2)),(POWER(H14-L14,2)),(POWER(I14-L14,2)))/(COLUMNS(G14:I14)-1))))</f>
        <v>7.57</v>
      </c>
      <c r="L14" s="6">
        <f t="shared" ref="L14:L15" si="2">AVERAGE(G14:I14)</f>
        <v>156.66999999999999</v>
      </c>
      <c r="M14" s="6">
        <v>13600</v>
      </c>
      <c r="N14" s="22">
        <v>470.01</v>
      </c>
      <c r="O14" s="38"/>
      <c r="P14" s="22"/>
      <c r="Q14" s="22"/>
      <c r="R14" s="28"/>
    </row>
    <row r="15" spans="1:18" s="31" customFormat="1" ht="15.75" x14ac:dyDescent="0.2">
      <c r="A15" s="14">
        <v>3</v>
      </c>
      <c r="B15" s="40"/>
      <c r="C15" s="39" t="s">
        <v>34</v>
      </c>
      <c r="D15" s="32" t="s">
        <v>32</v>
      </c>
      <c r="E15" s="15" t="s">
        <v>46</v>
      </c>
      <c r="F15" s="18">
        <v>2</v>
      </c>
      <c r="G15" s="29">
        <v>152</v>
      </c>
      <c r="H15" s="16">
        <v>170</v>
      </c>
      <c r="I15" s="17">
        <v>175</v>
      </c>
      <c r="J15" s="7">
        <f t="shared" si="0"/>
        <v>7.3</v>
      </c>
      <c r="K15" s="13">
        <f t="shared" si="1"/>
        <v>12.1</v>
      </c>
      <c r="L15" s="6">
        <f t="shared" si="2"/>
        <v>165.67</v>
      </c>
      <c r="M15" s="6">
        <v>13600</v>
      </c>
      <c r="N15" s="22">
        <v>331.34</v>
      </c>
      <c r="O15" s="38"/>
      <c r="P15" s="22"/>
      <c r="Q15" s="22"/>
      <c r="R15" s="28"/>
    </row>
    <row r="16" spans="1:18" s="12" customFormat="1" ht="15.75" x14ac:dyDescent="0.2">
      <c r="A16" s="27">
        <v>4</v>
      </c>
      <c r="B16" s="40"/>
      <c r="C16" s="39" t="s">
        <v>34</v>
      </c>
      <c r="D16" s="23" t="s">
        <v>33</v>
      </c>
      <c r="E16" s="15" t="s">
        <v>46</v>
      </c>
      <c r="F16" s="18">
        <v>4</v>
      </c>
      <c r="G16" s="29">
        <v>158</v>
      </c>
      <c r="H16" s="16">
        <v>180</v>
      </c>
      <c r="I16" s="17">
        <v>182</v>
      </c>
      <c r="J16" s="7">
        <f>K16/L16*100</f>
        <v>7.68</v>
      </c>
      <c r="K16" s="13">
        <f>SQRT(((SUM((POWER(G16-L16,2)),(POWER(H16-L16,2)),(POWER(I16-L16,2)))/(COLUMNS(G16:I16)-1))))</f>
        <v>13.32</v>
      </c>
      <c r="L16" s="6">
        <f>AVERAGE(G16:I16)</f>
        <v>173.33</v>
      </c>
      <c r="M16" s="6">
        <v>13600</v>
      </c>
      <c r="N16" s="3">
        <v>693.32</v>
      </c>
      <c r="O16" s="38"/>
      <c r="P16" s="22"/>
      <c r="Q16" s="3"/>
      <c r="R16" s="28"/>
    </row>
    <row r="17" spans="1:18" s="35" customFormat="1" ht="17.25" customHeight="1" x14ac:dyDescent="0.2">
      <c r="A17" s="27">
        <v>5</v>
      </c>
      <c r="B17" s="40"/>
      <c r="C17" s="39" t="s">
        <v>34</v>
      </c>
      <c r="D17" s="34" t="s">
        <v>36</v>
      </c>
      <c r="E17" s="15" t="s">
        <v>46</v>
      </c>
      <c r="F17" s="18">
        <v>2</v>
      </c>
      <c r="G17" s="29">
        <v>161</v>
      </c>
      <c r="H17" s="16">
        <v>190</v>
      </c>
      <c r="I17" s="17">
        <v>194</v>
      </c>
      <c r="J17" s="7">
        <f>K17/L17*100</f>
        <v>9.91</v>
      </c>
      <c r="K17" s="13">
        <f>SQRT(((SUM((POWER(G17-L17,2)),(POWER(H17-L17,2)),(POWER(I17-L17,2)))/(COLUMNS(G17:I17)-1))))</f>
        <v>18.010000000000002</v>
      </c>
      <c r="L17" s="6">
        <f>AVERAGE(G17:I17)</f>
        <v>181.67</v>
      </c>
      <c r="M17" s="6">
        <v>13600</v>
      </c>
      <c r="N17" s="22">
        <v>363.34</v>
      </c>
      <c r="O17" s="38"/>
      <c r="P17" s="22"/>
      <c r="Q17" s="22"/>
      <c r="R17" s="28"/>
    </row>
    <row r="18" spans="1:18" s="35" customFormat="1" ht="15.75" x14ac:dyDescent="0.2">
      <c r="A18" s="14">
        <v>6</v>
      </c>
      <c r="B18" s="40"/>
      <c r="C18" s="39" t="s">
        <v>34</v>
      </c>
      <c r="D18" s="34" t="s">
        <v>37</v>
      </c>
      <c r="E18" s="15" t="s">
        <v>46</v>
      </c>
      <c r="F18" s="18">
        <v>4</v>
      </c>
      <c r="G18" s="29">
        <v>173</v>
      </c>
      <c r="H18" s="16">
        <v>200</v>
      </c>
      <c r="I18" s="17">
        <v>210</v>
      </c>
      <c r="J18" s="7">
        <f t="shared" ref="J18:J19" si="3">K18/L18*100</f>
        <v>9.85</v>
      </c>
      <c r="K18" s="13">
        <f t="shared" ref="K18:K19" si="4">SQRT(((SUM((POWER(G18-L18,2)),(POWER(H18-L18,2)),(POWER(I18-L18,2)))/(COLUMNS(G18:I18)-1))))</f>
        <v>19.14</v>
      </c>
      <c r="L18" s="6">
        <f t="shared" ref="L18:L19" si="5">AVERAGE(G18:I18)</f>
        <v>194.33</v>
      </c>
      <c r="M18" s="6">
        <v>13600</v>
      </c>
      <c r="N18" s="22">
        <v>777.32</v>
      </c>
      <c r="O18" s="38"/>
      <c r="P18" s="22"/>
      <c r="Q18" s="22"/>
      <c r="R18" s="28"/>
    </row>
    <row r="19" spans="1:18" s="35" customFormat="1" ht="15.75" x14ac:dyDescent="0.2">
      <c r="A19" s="14">
        <v>7</v>
      </c>
      <c r="B19" s="40"/>
      <c r="C19" s="39" t="s">
        <v>34</v>
      </c>
      <c r="D19" s="34" t="s">
        <v>38</v>
      </c>
      <c r="E19" s="15" t="s">
        <v>46</v>
      </c>
      <c r="F19" s="18">
        <v>3</v>
      </c>
      <c r="G19" s="29">
        <v>135</v>
      </c>
      <c r="H19" s="16">
        <v>150</v>
      </c>
      <c r="I19" s="17">
        <v>155</v>
      </c>
      <c r="J19" s="7">
        <f t="shared" si="3"/>
        <v>7.1</v>
      </c>
      <c r="K19" s="13">
        <f t="shared" si="4"/>
        <v>10.41</v>
      </c>
      <c r="L19" s="6">
        <f t="shared" si="5"/>
        <v>146.66999999999999</v>
      </c>
      <c r="M19" s="6">
        <v>13600</v>
      </c>
      <c r="N19" s="22">
        <v>440.01</v>
      </c>
      <c r="O19" s="38"/>
      <c r="P19" s="22"/>
      <c r="Q19" s="22"/>
      <c r="R19" s="28"/>
    </row>
    <row r="20" spans="1:18" s="35" customFormat="1" ht="18" customHeight="1" x14ac:dyDescent="0.2">
      <c r="A20" s="27">
        <v>8</v>
      </c>
      <c r="B20" s="40"/>
      <c r="C20" s="39" t="s">
        <v>34</v>
      </c>
      <c r="D20" s="34" t="s">
        <v>39</v>
      </c>
      <c r="E20" s="15" t="s">
        <v>46</v>
      </c>
      <c r="F20" s="18">
        <v>2</v>
      </c>
      <c r="G20" s="29">
        <v>185</v>
      </c>
      <c r="H20" s="16">
        <v>170</v>
      </c>
      <c r="I20" s="17">
        <v>175</v>
      </c>
      <c r="J20" s="7">
        <f>K20/L20*100</f>
        <v>4.32</v>
      </c>
      <c r="K20" s="13">
        <f>SQRT(((SUM((POWER(G20-L20,2)),(POWER(H20-L20,2)),(POWER(I20-L20,2)))/(COLUMNS(G20:I20)-1))))</f>
        <v>7.64</v>
      </c>
      <c r="L20" s="6">
        <f>AVERAGE(G20:I20)</f>
        <v>176.67</v>
      </c>
      <c r="M20" s="6">
        <v>13600</v>
      </c>
      <c r="N20" s="22">
        <v>353.34</v>
      </c>
      <c r="O20" s="38"/>
      <c r="P20" s="22"/>
      <c r="Q20" s="22"/>
      <c r="R20" s="28"/>
    </row>
    <row r="21" spans="1:18" s="26" customFormat="1" ht="15.75" x14ac:dyDescent="0.25">
      <c r="A21" s="14">
        <v>9</v>
      </c>
      <c r="B21" s="41"/>
      <c r="C21" s="41" t="s">
        <v>34</v>
      </c>
      <c r="D21" s="24" t="s">
        <v>40</v>
      </c>
      <c r="E21" s="15" t="s">
        <v>46</v>
      </c>
      <c r="F21" s="18">
        <v>2</v>
      </c>
      <c r="G21" s="29">
        <v>235</v>
      </c>
      <c r="H21" s="16">
        <v>250</v>
      </c>
      <c r="I21" s="17">
        <v>260</v>
      </c>
      <c r="J21" s="7">
        <f t="shared" ref="J21:J24" si="6">K21/L21*100</f>
        <v>5.07</v>
      </c>
      <c r="K21" s="13">
        <f t="shared" ref="K21:K24" si="7">SQRT(((SUM((POWER(G21-L21,2)),(POWER(H21-L21,2)),(POWER(I21-L21,2)))/(COLUMNS(G21:I21)-1))))</f>
        <v>12.58</v>
      </c>
      <c r="L21" s="6">
        <f t="shared" ref="L21:L24" si="8">AVERAGE(G21:I21)</f>
        <v>248.33</v>
      </c>
      <c r="M21" s="6">
        <v>13600</v>
      </c>
      <c r="N21" s="22">
        <v>496.66</v>
      </c>
      <c r="O21" s="38"/>
      <c r="P21" s="22"/>
      <c r="Q21" s="22"/>
      <c r="R21" s="28"/>
    </row>
    <row r="22" spans="1:18" s="26" customFormat="1" ht="15.75" x14ac:dyDescent="0.25">
      <c r="A22" s="27">
        <v>10</v>
      </c>
      <c r="B22" s="41"/>
      <c r="C22" s="41" t="s">
        <v>34</v>
      </c>
      <c r="D22" s="24" t="s">
        <v>41</v>
      </c>
      <c r="E22" s="15" t="s">
        <v>46</v>
      </c>
      <c r="F22" s="18">
        <v>2</v>
      </c>
      <c r="G22" s="29">
        <v>178</v>
      </c>
      <c r="H22" s="16">
        <v>190</v>
      </c>
      <c r="I22" s="17">
        <v>195</v>
      </c>
      <c r="J22" s="7">
        <f t="shared" si="6"/>
        <v>4.66</v>
      </c>
      <c r="K22" s="13">
        <f t="shared" si="7"/>
        <v>8.74</v>
      </c>
      <c r="L22" s="6">
        <f t="shared" si="8"/>
        <v>187.67</v>
      </c>
      <c r="M22" s="6">
        <v>13600</v>
      </c>
      <c r="N22" s="22">
        <v>375.34</v>
      </c>
      <c r="O22" s="38"/>
      <c r="P22" s="22"/>
      <c r="Q22" s="22"/>
      <c r="R22" s="28"/>
    </row>
    <row r="23" spans="1:18" s="26" customFormat="1" ht="15.75" x14ac:dyDescent="0.25">
      <c r="A23" s="14">
        <v>11</v>
      </c>
      <c r="B23" s="41"/>
      <c r="C23" s="41" t="s">
        <v>34</v>
      </c>
      <c r="D23" s="24" t="s">
        <v>42</v>
      </c>
      <c r="E23" s="15" t="s">
        <v>46</v>
      </c>
      <c r="F23" s="18">
        <v>2</v>
      </c>
      <c r="G23" s="29">
        <v>235</v>
      </c>
      <c r="H23" s="29">
        <v>250</v>
      </c>
      <c r="I23" s="17">
        <v>255</v>
      </c>
      <c r="J23" s="7">
        <f t="shared" si="6"/>
        <v>4.22</v>
      </c>
      <c r="K23" s="13">
        <f t="shared" si="7"/>
        <v>10.41</v>
      </c>
      <c r="L23" s="6">
        <f t="shared" si="8"/>
        <v>246.67</v>
      </c>
      <c r="M23" s="6">
        <v>13600</v>
      </c>
      <c r="N23" s="22">
        <v>493.34</v>
      </c>
      <c r="O23" s="38"/>
      <c r="P23" s="22"/>
      <c r="Q23" s="22"/>
      <c r="R23" s="28"/>
    </row>
    <row r="24" spans="1:18" s="33" customFormat="1" ht="15.75" x14ac:dyDescent="0.25">
      <c r="A24" s="14">
        <v>12</v>
      </c>
      <c r="B24" s="41"/>
      <c r="C24" s="41" t="s">
        <v>34</v>
      </c>
      <c r="D24" s="24" t="s">
        <v>43</v>
      </c>
      <c r="E24" s="15" t="s">
        <v>46</v>
      </c>
      <c r="F24" s="18">
        <v>2</v>
      </c>
      <c r="G24" s="29">
        <v>251</v>
      </c>
      <c r="H24" s="29">
        <v>270</v>
      </c>
      <c r="I24" s="17">
        <v>275</v>
      </c>
      <c r="J24" s="7">
        <f t="shared" si="6"/>
        <v>4.7699999999999996</v>
      </c>
      <c r="K24" s="13">
        <f t="shared" si="7"/>
        <v>12.66</v>
      </c>
      <c r="L24" s="6">
        <f t="shared" si="8"/>
        <v>265.33</v>
      </c>
      <c r="M24" s="6">
        <v>13600</v>
      </c>
      <c r="N24" s="22">
        <v>530.66</v>
      </c>
      <c r="O24" s="65"/>
      <c r="P24" s="63"/>
      <c r="Q24" s="22"/>
      <c r="R24" s="28"/>
    </row>
    <row r="25" spans="1:18" s="68" customFormat="1" ht="27.75" customHeight="1" x14ac:dyDescent="0.2">
      <c r="A25" s="69"/>
      <c r="B25" s="70"/>
      <c r="C25" s="83" t="s">
        <v>55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73">
        <f>SUM(N13:N24)</f>
        <v>5618.02</v>
      </c>
      <c r="O25" s="71"/>
      <c r="P25" s="72"/>
      <c r="Q25" s="62"/>
      <c r="R25" s="28"/>
    </row>
    <row r="26" spans="1:18" s="12" customFormat="1" ht="46.5" hidden="1" customHeight="1" thickBot="1" x14ac:dyDescent="0.25">
      <c r="A26" s="36" t="s">
        <v>20</v>
      </c>
      <c r="B26" s="37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66"/>
      <c r="P26" s="64"/>
      <c r="Q26" s="62"/>
      <c r="R26" s="28"/>
    </row>
    <row r="27" spans="1:18" ht="104.25" customHeight="1" x14ac:dyDescent="0.2">
      <c r="A27" s="77" t="s">
        <v>14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9"/>
      <c r="P27" s="79"/>
      <c r="Q27" s="78"/>
    </row>
    <row r="28" spans="1:18" ht="33" customHeight="1" x14ac:dyDescent="0.2">
      <c r="A28" s="80" t="s">
        <v>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spans="1:18" ht="24" customHeight="1" x14ac:dyDescent="0.2">
      <c r="A29" s="9"/>
      <c r="B29" s="9"/>
      <c r="C29" s="81" t="s">
        <v>10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ht="18.75" x14ac:dyDescent="0.2">
      <c r="Q30" s="8"/>
    </row>
    <row r="31" spans="1:18" x14ac:dyDescent="0.2">
      <c r="B31" s="20" t="s">
        <v>13</v>
      </c>
    </row>
    <row r="32" spans="1:18" ht="79.900000000000006" customHeight="1" x14ac:dyDescent="0.2">
      <c r="A32" s="80" t="s">
        <v>16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1:30" ht="119.25" customHeight="1" x14ac:dyDescent="0.2">
      <c r="A33" s="75" t="s">
        <v>12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1:30" s="43" customFormat="1" ht="69" customHeight="1" x14ac:dyDescent="0.2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R34" s="44"/>
      <c r="S34" s="45"/>
      <c r="T34" s="45"/>
      <c r="U34" s="46"/>
      <c r="V34" s="45"/>
      <c r="W34" s="45"/>
      <c r="X34" s="45"/>
      <c r="Y34" s="45"/>
      <c r="Z34" s="45"/>
      <c r="AA34" s="45"/>
      <c r="AB34" s="45"/>
      <c r="AC34" s="45"/>
      <c r="AD34" s="45"/>
    </row>
    <row r="35" spans="1:30" s="42" customFormat="1" ht="23.25" customHeight="1" x14ac:dyDescent="0.2">
      <c r="A35" s="84" t="s">
        <v>21</v>
      </c>
      <c r="B35" s="85"/>
      <c r="C35" s="85"/>
      <c r="D35" s="85"/>
      <c r="E35" s="85"/>
      <c r="F35" s="85"/>
      <c r="G35" s="85"/>
      <c r="H35" s="86"/>
    </row>
    <row r="36" spans="1:30" s="42" customFormat="1" ht="81" customHeight="1" x14ac:dyDescent="0.2">
      <c r="A36" s="47" t="s">
        <v>2</v>
      </c>
      <c r="B36" s="48" t="s">
        <v>3</v>
      </c>
      <c r="C36" s="48" t="s">
        <v>4</v>
      </c>
      <c r="D36" s="48" t="s">
        <v>17</v>
      </c>
      <c r="E36" s="48" t="s">
        <v>11</v>
      </c>
      <c r="F36" s="47" t="s">
        <v>5</v>
      </c>
      <c r="G36" s="49" t="s">
        <v>30</v>
      </c>
      <c r="H36" s="48" t="s">
        <v>22</v>
      </c>
    </row>
    <row r="37" spans="1:30" s="42" customFormat="1" ht="22.5" customHeight="1" x14ac:dyDescent="0.2">
      <c r="A37" s="47">
        <v>1</v>
      </c>
      <c r="B37" s="47">
        <v>2</v>
      </c>
      <c r="C37" s="47">
        <v>3</v>
      </c>
      <c r="D37" s="47"/>
      <c r="E37" s="47">
        <v>4</v>
      </c>
      <c r="F37" s="47">
        <v>5</v>
      </c>
      <c r="G37" s="47">
        <v>6</v>
      </c>
      <c r="H37" s="47">
        <v>7</v>
      </c>
    </row>
    <row r="38" spans="1:30" s="42" customFormat="1" ht="53.25" customHeight="1" x14ac:dyDescent="0.2">
      <c r="A38" s="50">
        <v>1</v>
      </c>
      <c r="B38" s="67"/>
      <c r="C38" s="39" t="s">
        <v>34</v>
      </c>
      <c r="D38" s="51" t="s">
        <v>31</v>
      </c>
      <c r="E38" s="52" t="s">
        <v>48</v>
      </c>
      <c r="F38" s="18">
        <v>2</v>
      </c>
      <c r="G38" s="16">
        <v>135</v>
      </c>
      <c r="H38" s="53">
        <f t="shared" ref="H38:H49" si="9">F38*G38</f>
        <v>270</v>
      </c>
      <c r="I38" s="54"/>
      <c r="J38" s="54"/>
    </row>
    <row r="39" spans="1:30" s="42" customFormat="1" ht="53.25" customHeight="1" x14ac:dyDescent="0.2">
      <c r="A39" s="50">
        <v>2</v>
      </c>
      <c r="B39" s="67"/>
      <c r="C39" s="39" t="s">
        <v>34</v>
      </c>
      <c r="D39" s="51" t="s">
        <v>35</v>
      </c>
      <c r="E39" s="52" t="s">
        <v>48</v>
      </c>
      <c r="F39" s="18">
        <v>3</v>
      </c>
      <c r="G39" s="16">
        <v>148</v>
      </c>
      <c r="H39" s="53">
        <f t="shared" si="9"/>
        <v>444</v>
      </c>
      <c r="I39" s="54"/>
      <c r="J39" s="54"/>
    </row>
    <row r="40" spans="1:30" s="42" customFormat="1" ht="53.25" customHeight="1" x14ac:dyDescent="0.2">
      <c r="A40" s="50">
        <v>3</v>
      </c>
      <c r="B40" s="67"/>
      <c r="C40" s="39" t="s">
        <v>34</v>
      </c>
      <c r="D40" s="51" t="s">
        <v>32</v>
      </c>
      <c r="E40" s="52" t="s">
        <v>48</v>
      </c>
      <c r="F40" s="18">
        <v>2</v>
      </c>
      <c r="G40" s="16">
        <v>152</v>
      </c>
      <c r="H40" s="53">
        <f t="shared" si="9"/>
        <v>304</v>
      </c>
      <c r="I40" s="54"/>
      <c r="J40" s="54"/>
    </row>
    <row r="41" spans="1:30" s="42" customFormat="1" ht="53.25" customHeight="1" x14ac:dyDescent="0.2">
      <c r="A41" s="50">
        <v>4</v>
      </c>
      <c r="B41" s="67"/>
      <c r="C41" s="39" t="s">
        <v>34</v>
      </c>
      <c r="D41" s="51" t="s">
        <v>33</v>
      </c>
      <c r="E41" s="52" t="s">
        <v>48</v>
      </c>
      <c r="F41" s="18">
        <v>4</v>
      </c>
      <c r="G41" s="16">
        <v>158</v>
      </c>
      <c r="H41" s="53">
        <f t="shared" si="9"/>
        <v>632</v>
      </c>
      <c r="I41" s="54"/>
      <c r="J41" s="54"/>
    </row>
    <row r="42" spans="1:30" s="42" customFormat="1" ht="53.25" customHeight="1" x14ac:dyDescent="0.2">
      <c r="A42" s="50">
        <v>5</v>
      </c>
      <c r="B42" s="67"/>
      <c r="C42" s="39" t="s">
        <v>34</v>
      </c>
      <c r="D42" s="51" t="s">
        <v>36</v>
      </c>
      <c r="E42" s="52" t="s">
        <v>48</v>
      </c>
      <c r="F42" s="18">
        <v>2</v>
      </c>
      <c r="G42" s="16">
        <v>161</v>
      </c>
      <c r="H42" s="53">
        <f t="shared" si="9"/>
        <v>322</v>
      </c>
      <c r="I42" s="54"/>
      <c r="J42" s="54"/>
    </row>
    <row r="43" spans="1:30" s="42" customFormat="1" ht="53.25" customHeight="1" x14ac:dyDescent="0.2">
      <c r="A43" s="50">
        <v>6</v>
      </c>
      <c r="B43" s="67"/>
      <c r="C43" s="39" t="s">
        <v>34</v>
      </c>
      <c r="D43" s="51" t="s">
        <v>37</v>
      </c>
      <c r="E43" s="52" t="s">
        <v>48</v>
      </c>
      <c r="F43" s="18">
        <v>4</v>
      </c>
      <c r="G43" s="16">
        <v>173</v>
      </c>
      <c r="H43" s="53">
        <f t="shared" si="9"/>
        <v>692</v>
      </c>
      <c r="I43" s="54"/>
      <c r="J43" s="54"/>
    </row>
    <row r="44" spans="1:30" s="42" customFormat="1" ht="53.25" customHeight="1" x14ac:dyDescent="0.2">
      <c r="A44" s="50">
        <v>7</v>
      </c>
      <c r="B44" s="67"/>
      <c r="C44" s="39" t="s">
        <v>34</v>
      </c>
      <c r="D44" s="51" t="s">
        <v>38</v>
      </c>
      <c r="E44" s="52" t="s">
        <v>48</v>
      </c>
      <c r="F44" s="18">
        <v>3</v>
      </c>
      <c r="G44" s="16">
        <v>135</v>
      </c>
      <c r="H44" s="53">
        <f t="shared" si="9"/>
        <v>405</v>
      </c>
      <c r="I44" s="54"/>
      <c r="J44" s="54"/>
    </row>
    <row r="45" spans="1:30" s="42" customFormat="1" ht="53.25" customHeight="1" x14ac:dyDescent="0.2">
      <c r="A45" s="50">
        <v>8</v>
      </c>
      <c r="B45" s="40"/>
      <c r="C45" s="39" t="s">
        <v>34</v>
      </c>
      <c r="D45" s="51" t="s">
        <v>39</v>
      </c>
      <c r="E45" s="52" t="s">
        <v>48</v>
      </c>
      <c r="F45" s="18">
        <v>2</v>
      </c>
      <c r="G45" s="16">
        <v>185</v>
      </c>
      <c r="H45" s="53">
        <f t="shared" si="9"/>
        <v>370</v>
      </c>
      <c r="I45" s="54"/>
      <c r="J45" s="54"/>
    </row>
    <row r="46" spans="1:30" s="42" customFormat="1" ht="53.25" customHeight="1" x14ac:dyDescent="0.2">
      <c r="A46" s="50">
        <v>9</v>
      </c>
      <c r="B46" s="41"/>
      <c r="C46" s="41" t="s">
        <v>34</v>
      </c>
      <c r="D46" s="51" t="s">
        <v>40</v>
      </c>
      <c r="E46" s="52" t="s">
        <v>48</v>
      </c>
      <c r="F46" s="18">
        <v>2</v>
      </c>
      <c r="G46" s="16">
        <v>235</v>
      </c>
      <c r="H46" s="53">
        <f t="shared" si="9"/>
        <v>470</v>
      </c>
      <c r="I46" s="54"/>
      <c r="J46" s="54"/>
    </row>
    <row r="47" spans="1:30" s="42" customFormat="1" ht="53.25" customHeight="1" x14ac:dyDescent="0.2">
      <c r="A47" s="50">
        <v>10</v>
      </c>
      <c r="B47" s="41"/>
      <c r="C47" s="41" t="s">
        <v>34</v>
      </c>
      <c r="D47" s="51" t="s">
        <v>41</v>
      </c>
      <c r="E47" s="52" t="s">
        <v>48</v>
      </c>
      <c r="F47" s="18">
        <v>2</v>
      </c>
      <c r="G47" s="16">
        <v>178</v>
      </c>
      <c r="H47" s="53">
        <f t="shared" si="9"/>
        <v>356</v>
      </c>
      <c r="I47" s="54"/>
      <c r="J47" s="54"/>
    </row>
    <row r="48" spans="1:30" s="42" customFormat="1" ht="53.25" customHeight="1" x14ac:dyDescent="0.2">
      <c r="A48" s="55">
        <v>11</v>
      </c>
      <c r="B48" s="41"/>
      <c r="C48" s="41" t="s">
        <v>34</v>
      </c>
      <c r="D48" s="56" t="s">
        <v>42</v>
      </c>
      <c r="E48" s="57" t="s">
        <v>48</v>
      </c>
      <c r="F48" s="58">
        <v>2</v>
      </c>
      <c r="G48" s="16">
        <v>235</v>
      </c>
      <c r="H48" s="53">
        <f t="shared" si="9"/>
        <v>470</v>
      </c>
      <c r="I48" s="54"/>
      <c r="J48" s="54"/>
    </row>
    <row r="49" spans="1:24" s="42" customFormat="1" ht="53.25" customHeight="1" x14ac:dyDescent="0.2">
      <c r="A49" s="55">
        <v>12</v>
      </c>
      <c r="B49" s="41"/>
      <c r="C49" s="41" t="s">
        <v>34</v>
      </c>
      <c r="D49" s="56" t="s">
        <v>43</v>
      </c>
      <c r="E49" s="57" t="s">
        <v>48</v>
      </c>
      <c r="F49" s="58">
        <v>2</v>
      </c>
      <c r="G49" s="16">
        <v>251</v>
      </c>
      <c r="H49" s="53">
        <f t="shared" si="9"/>
        <v>502</v>
      </c>
      <c r="I49" s="54"/>
      <c r="J49" s="54"/>
    </row>
    <row r="50" spans="1:24" s="42" customFormat="1" ht="30" customHeight="1" x14ac:dyDescent="0.2">
      <c r="A50" s="87" t="s">
        <v>23</v>
      </c>
      <c r="B50" s="88"/>
      <c r="C50" s="88"/>
      <c r="D50" s="88"/>
      <c r="E50" s="88"/>
      <c r="F50" s="88"/>
      <c r="G50" s="89"/>
      <c r="H50" s="59">
        <f>SUM(H38:H49)</f>
        <v>5237</v>
      </c>
      <c r="I50" s="54"/>
      <c r="J50" s="54"/>
    </row>
    <row r="51" spans="1:24" s="42" customFormat="1" ht="63" customHeight="1" x14ac:dyDescent="0.2">
      <c r="B51" s="74" t="s">
        <v>47</v>
      </c>
      <c r="C51" s="74"/>
      <c r="D51" s="74"/>
      <c r="E51" s="74"/>
      <c r="F51" s="74"/>
      <c r="G51" s="74"/>
      <c r="H51" s="74"/>
      <c r="I51" s="74"/>
      <c r="J51" s="74"/>
      <c r="K51" s="74"/>
      <c r="V51" s="54"/>
      <c r="W51" s="54"/>
      <c r="X51" s="54"/>
    </row>
    <row r="52" spans="1:24" s="60" customFormat="1" ht="36" customHeight="1" x14ac:dyDescent="0.2">
      <c r="A52" s="60" t="s">
        <v>24</v>
      </c>
      <c r="V52" s="61"/>
    </row>
  </sheetData>
  <mergeCells count="34"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  <mergeCell ref="A1:R1"/>
    <mergeCell ref="A2:Q2"/>
    <mergeCell ref="A3:R3"/>
    <mergeCell ref="A4:R4"/>
    <mergeCell ref="A6:R6"/>
    <mergeCell ref="A5:R5"/>
    <mergeCell ref="C25:M25"/>
    <mergeCell ref="A35:H35"/>
    <mergeCell ref="A50:G50"/>
    <mergeCell ref="C26:N26"/>
    <mergeCell ref="G8:O8"/>
    <mergeCell ref="B51:K51"/>
    <mergeCell ref="A33:Q33"/>
    <mergeCell ref="A27:Q27"/>
    <mergeCell ref="A28:Q28"/>
    <mergeCell ref="C29:Q29"/>
    <mergeCell ref="A32:Q32"/>
    <mergeCell ref="A34:O34"/>
  </mergeCells>
  <phoneticPr fontId="5" type="noConversion"/>
  <pageMargins left="0.25" right="0.25" top="0.75" bottom="0.75" header="0.3" footer="0.3"/>
  <pageSetup paperSize="9" scale="43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Admin</cp:lastModifiedBy>
  <cp:lastPrinted>2026-07-28T02:02:12Z</cp:lastPrinted>
  <dcterms:created xsi:type="dcterms:W3CDTF">2024-01-24T12:06:19Z</dcterms:created>
  <dcterms:modified xsi:type="dcterms:W3CDTF">2026-07-28T02:02:13Z</dcterms:modified>
</cp:coreProperties>
</file>