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28920" yWindow="-120" windowWidth="29040" windowHeight="12570"/>
  </bookViews>
  <sheets>
    <sheet name="Лист1" sheetId="1" r:id="rId1"/>
    <sheet name="Лист2" sheetId="2" r:id="rId2"/>
  </sheets>
  <definedNames>
    <definedName name="_xlnm._FilterDatabase" localSheetId="0" hidden="1">Лист1!#REF!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тыс">{0,"тысячz";1,"тысячаz";2,"тысячиz";5,"тысячz"}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1" l="1"/>
  <c r="P14" i="1" l="1"/>
  <c r="F14" i="1"/>
  <c r="H14" i="1"/>
  <c r="L14" i="1"/>
  <c r="J14" i="1"/>
  <c r="N12" i="1" l="1"/>
  <c r="AD12" i="1" s="1"/>
  <c r="N11" i="1"/>
  <c r="Z11" i="1"/>
  <c r="N10" i="1"/>
  <c r="Z10" i="1" l="1"/>
  <c r="AB10" i="1" s="1"/>
  <c r="AE10" i="1" s="1"/>
  <c r="AG10" i="1" s="1"/>
  <c r="AH10" i="1" s="1"/>
  <c r="N14" i="1"/>
  <c r="AD11" i="1"/>
  <c r="AC11" i="1" s="1"/>
  <c r="AD10" i="1"/>
  <c r="AC10" i="1" s="1"/>
  <c r="AB11" i="1"/>
  <c r="AE11" i="1" s="1"/>
  <c r="AG11" i="1" s="1"/>
  <c r="AH11" i="1" s="1"/>
  <c r="Z12" i="1"/>
  <c r="AC12" i="1" s="1"/>
  <c r="N13" i="1"/>
  <c r="AB12" i="1" l="1"/>
  <c r="AE12" i="1" s="1"/>
  <c r="AG12" i="1" s="1"/>
  <c r="AH12" i="1" s="1"/>
  <c r="AD13" i="1"/>
  <c r="Z13" i="1" l="1"/>
  <c r="AC13" i="1" s="1"/>
  <c r="AB13" i="1" l="1"/>
  <c r="AE13" i="1" s="1"/>
  <c r="AG13" i="1" s="1"/>
  <c r="AH13" i="1" l="1"/>
  <c r="AH14" i="1" s="1"/>
  <c r="AG14" i="1" l="1"/>
  <c r="AE14" i="1"/>
  <c r="N18" i="1" l="1"/>
</calcChain>
</file>

<file path=xl/sharedStrings.xml><?xml version="1.0" encoding="utf-8"?>
<sst xmlns="http://schemas.openxmlformats.org/spreadsheetml/2006/main" count="310" uniqueCount="51">
  <si>
    <t>№ п/п</t>
  </si>
  <si>
    <t>Итого</t>
  </si>
  <si>
    <t>Единица измерения</t>
  </si>
  <si>
    <t>Цена единицы товара, представленная в источниках ценовой информации</t>
  </si>
  <si>
    <t>НДС</t>
  </si>
  <si>
    <t>%</t>
  </si>
  <si>
    <t>Сумма (руб.)</t>
  </si>
  <si>
    <t>Цена за единицу без учета НДС (Цi) (руб.)</t>
  </si>
  <si>
    <t>Начальная цена единицы медицинского изделия с НДС (руб.)</t>
  </si>
  <si>
    <t>Кол-во (объем) закупаемого товара (Vi)</t>
  </si>
  <si>
    <t>Начальная (максимальная) цена контракта (НМЦК)* (руб.)</t>
  </si>
  <si>
    <t>Начальная цена единицы медицинского изделия без учета НДС (НЦЕ)* (руб.)</t>
  </si>
  <si>
    <t>Коэффициент вариации (V)</t>
  </si>
  <si>
    <t>Стандартное отклонение</t>
  </si>
  <si>
    <t>Приложение №4</t>
  </si>
  <si>
    <t>Обоснование начальной (максимальной) цены контракта</t>
  </si>
  <si>
    <t>№ контракта /ссылка на ЕИС</t>
  </si>
  <si>
    <t>Источник 4</t>
  </si>
  <si>
    <t>Источник 5</t>
  </si>
  <si>
    <t>КОЛ-ВО ССЫЛОК</t>
  </si>
  <si>
    <t xml:space="preserve">% </t>
  </si>
  <si>
    <t xml:space="preserve">Наименование поставляемого товара </t>
  </si>
  <si>
    <t>КП1</t>
  </si>
  <si>
    <t>КП2</t>
  </si>
  <si>
    <t>КП3</t>
  </si>
  <si>
    <t>КТРУ/ОКПД2</t>
  </si>
  <si>
    <r>
      <t>Цена контракта составляет</t>
    </r>
    <r>
      <rPr>
        <b/>
        <i/>
        <sz val="10"/>
        <color indexed="8"/>
        <rFont val="Times New Roman"/>
        <family val="1"/>
        <charset val="204"/>
      </rPr>
      <t/>
    </r>
  </si>
  <si>
    <t>Источник 1</t>
  </si>
  <si>
    <t xml:space="preserve">Источник 2 </t>
  </si>
  <si>
    <t xml:space="preserve">Источник 3 </t>
  </si>
  <si>
    <t>л/дм3</t>
  </si>
  <si>
    <t>мин</t>
  </si>
  <si>
    <t>Штука</t>
  </si>
  <si>
    <t>кг</t>
  </si>
  <si>
    <t>ед.</t>
  </si>
  <si>
    <t>ч</t>
  </si>
  <si>
    <t xml:space="preserve"> %</t>
  </si>
  <si>
    <t>грамм</t>
  </si>
  <si>
    <t>литр</t>
  </si>
  <si>
    <t>сут/дн</t>
  </si>
  <si>
    <r>
      <t xml:space="preserve">Расчет начальной (максимальной) цена контракта осуществлен в соответствии с </t>
    </r>
    <r>
      <rPr>
        <sz val="10"/>
        <color indexed="8"/>
        <rFont val="Times New Roman"/>
        <family val="1"/>
        <charset val="204"/>
      </rPr>
      <t xml:space="preserve">порядком определения начальной (максимальной) цены контракта, цены контракта, заключаемого с единственным поставщиком (подрядчиком, исполнителем).
C целью определения начальной цены единицы медицинского изделия были направлены запросы о предоставлении ценовой информации. Было получено три ценовых предложения, а также был осуществлен поиск ценовой информации в реестре контрактов, опубликованном на официальном сайте Единой информационной системы в сфере закупок zakupki.gov.ru.
Начальная цена единицы медицинского изделия устанвливаетя устанавливается не более средневзвешенной цены из представленных в источниках ценовой информации без учета НДС посредством использования метода сопоставимых рыночных цен (анализ рынка).
Расчет начальной цены единицы медицинского изделия осуществлен по формуле:
НЦЕ = ЦЕМ = Σ Цi / </t>
    </r>
    <r>
      <rPr>
        <vertAlign val="subscript"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n, где:
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  </r>
  </si>
  <si>
    <t>&gt;</t>
  </si>
  <si>
    <t>Сумма с НДС (руб.)</t>
  </si>
  <si>
    <t>Начальная (максимальная) цена контракта (НМЦК)* (руб.) минимальная</t>
  </si>
  <si>
    <t>20.20.14.000-00000005</t>
  </si>
  <si>
    <t>20.20.14.000-00000007</t>
  </si>
  <si>
    <t>Средство дезинфицирующее Дезинфицирующие салфетки 100 шт в упак.</t>
  </si>
  <si>
    <t>Средство дезинфицирующее Дезинфицирующие салфетки 80 шт в упак.</t>
  </si>
  <si>
    <t>Средство дезинфицирующее Дезинфицирующие салфетки 60 шт в упак.</t>
  </si>
  <si>
    <t>Средство дезинфицирующее с распыливающей насадкой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</si>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</sst>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ЏрЯмой Џроп"/>
    </font>
    <font>
      <sz val="8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8" fillId="0" borderId="0"/>
    <xf numFmtId="0" fontId="23" fillId="0" borderId="0"/>
  </cellStyleXfs>
  <cellXfs count="86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4" fontId="0" fillId="0" borderId="0" xfId="0" applyNumberFormat="1"/>
    <xf numFmtId="4" fontId="5" fillId="2" borderId="1" xfId="0" applyNumberFormat="1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center"/>
    </xf>
    <xf numFmtId="4" fontId="0" fillId="2" borderId="0" xfId="0" applyNumberFormat="1" applyFill="1"/>
    <xf numFmtId="4" fontId="10" fillId="2" borderId="0" xfId="0" applyNumberFormat="1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10" fillId="2" borderId="5" xfId="0" applyFont="1" applyFill="1" applyBorder="1" applyAlignment="1">
      <alignment horizontal="left" vertical="top" wrapText="1"/>
    </xf>
    <xf numFmtId="4" fontId="10" fillId="2" borderId="6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center"/>
    </xf>
    <xf numFmtId="0" fontId="7" fillId="2" borderId="6" xfId="0" applyFont="1" applyFill="1" applyBorder="1"/>
    <xf numFmtId="0" fontId="13" fillId="2" borderId="8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top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17" fillId="2" borderId="8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4" fontId="5" fillId="2" borderId="10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/>
    <xf numFmtId="0" fontId="3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center"/>
    </xf>
    <xf numFmtId="0" fontId="20" fillId="0" borderId="13" xfId="0" applyFont="1" applyBorder="1" applyAlignment="1">
      <alignment wrapText="1"/>
    </xf>
    <xf numFmtId="0" fontId="21" fillId="0" borderId="0" xfId="0" applyFont="1"/>
    <xf numFmtId="0" fontId="3" fillId="2" borderId="12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/>
    <xf numFmtId="4" fontId="5" fillId="2" borderId="12" xfId="0" applyNumberFormat="1" applyFont="1" applyFill="1" applyBorder="1"/>
    <xf numFmtId="4" fontId="3" fillId="2" borderId="1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2" borderId="12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9" fontId="24" fillId="0" borderId="1" xfId="0" applyNumberFormat="1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4" fontId="10" fillId="2" borderId="5" xfId="0" applyNumberFormat="1" applyFont="1" applyFill="1" applyBorder="1" applyAlignment="1">
      <alignment horizontal="center" vertical="top" wrapText="1"/>
    </xf>
    <xf numFmtId="4" fontId="10" fillId="2" borderId="7" xfId="0" applyNumberFormat="1" applyFont="1" applyFill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top" wrapText="1"/>
    </xf>
    <xf numFmtId="0" fontId="12" fillId="2" borderId="0" xfId="0" applyFont="1" applyFill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</cellXfs>
  <cellStyles count="4">
    <cellStyle name="Normal_Assump." xfId="2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8"/>
  <sheetViews>
    <sheetView tabSelected="1" view="pageBreakPreview" zoomScale="85" zoomScaleNormal="70" zoomScaleSheetLayoutView="85" workbookViewId="0">
      <pane xSplit="4" ySplit="9" topLeftCell="E10" activePane="bottomRight" state="frozen"/>
      <selection pane="topRight" activeCell="D1" sqref="D1"/>
      <selection pane="bottomLeft" activeCell="A10" sqref="A10"/>
      <selection pane="bottomRight" activeCell="AH15" sqref="AH15:AH18"/>
    </sheetView>
  </sheetViews>
  <sheetFormatPr defaultRowHeight="15"/>
  <cols>
    <col min="1" max="1" width="7.5703125" bestFit="1" customWidth="1"/>
    <col min="2" max="2" width="22.28515625" customWidth="1"/>
    <col min="3" max="3" width="46.5703125" style="20" customWidth="1"/>
    <col min="4" max="4" width="13" style="2" customWidth="1"/>
    <col min="5" max="5" width="12.7109375" style="2" customWidth="1"/>
    <col min="6" max="6" width="17.28515625" style="3" customWidth="1"/>
    <col min="7" max="7" width="7.7109375" style="3" customWidth="1"/>
    <col min="8" max="8" width="12" style="3" customWidth="1"/>
    <col min="9" max="9" width="12.85546875" style="3" customWidth="1"/>
    <col min="10" max="10" width="17.28515625" style="3" customWidth="1"/>
    <col min="11" max="11" width="7.42578125" style="3" customWidth="1"/>
    <col min="12" max="12" width="14.28515625" style="3" customWidth="1"/>
    <col min="13" max="13" width="15.42578125" style="3" customWidth="1"/>
    <col min="14" max="14" width="15.7109375" style="3" customWidth="1"/>
    <col min="15" max="15" width="7.42578125" style="3" customWidth="1"/>
    <col min="16" max="16" width="12.42578125" style="3" customWidth="1"/>
    <col min="17" max="17" width="10.5703125" style="3" hidden="1" customWidth="1"/>
    <col min="18" max="18" width="12.85546875" style="3" hidden="1" customWidth="1"/>
    <col min="19" max="19" width="8.5703125" style="3" hidden="1" customWidth="1"/>
    <col min="20" max="22" width="10.5703125" style="3" hidden="1" customWidth="1"/>
    <col min="23" max="23" width="9.140625" style="3" hidden="1" customWidth="1"/>
    <col min="24" max="24" width="10.5703125" style="3" hidden="1" customWidth="1"/>
    <col min="25" max="25" width="11.140625" style="3" bestFit="1" customWidth="1"/>
    <col min="26" max="26" width="19.140625" style="3" customWidth="1"/>
    <col min="27" max="27" width="10.28515625" style="8" customWidth="1"/>
    <col min="28" max="28" width="10.42578125" style="6" customWidth="1"/>
    <col min="29" max="29" width="13.85546875" style="6" customWidth="1"/>
    <col min="30" max="30" width="13" style="6" customWidth="1"/>
    <col min="31" max="31" width="14.42578125" style="6" customWidth="1"/>
    <col min="32" max="32" width="11.140625" style="6" customWidth="1"/>
    <col min="33" max="33" width="16.85546875" customWidth="1"/>
    <col min="34" max="34" width="18.140625" customWidth="1"/>
    <col min="35" max="35" width="9.140625" customWidth="1"/>
  </cols>
  <sheetData>
    <row r="1" spans="1:34" ht="11.45" customHeight="1">
      <c r="A1" s="6"/>
      <c r="B1" s="6"/>
      <c r="D1" s="7"/>
      <c r="E1" s="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Z1" s="8"/>
      <c r="AE1" s="80" t="s">
        <v>14</v>
      </c>
      <c r="AF1" s="80"/>
      <c r="AG1" s="80"/>
    </row>
    <row r="2" spans="1:34" ht="18.75" customHeight="1">
      <c r="A2" s="82" t="s">
        <v>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</row>
    <row r="3" spans="1:34" ht="20.2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</row>
    <row r="4" spans="1:34" ht="53.25" customHeight="1" thickBot="1">
      <c r="A4" s="64" t="s">
        <v>40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</row>
    <row r="5" spans="1:34" ht="15" customHeight="1">
      <c r="A5" s="12"/>
      <c r="B5" s="26"/>
      <c r="C5" s="13"/>
      <c r="D5" s="13"/>
      <c r="E5" s="22"/>
      <c r="F5" s="23"/>
      <c r="G5" s="23"/>
      <c r="H5" s="23"/>
      <c r="I5" s="23"/>
      <c r="J5" s="23"/>
      <c r="K5" s="68"/>
      <c r="L5" s="68"/>
      <c r="M5" s="68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7"/>
      <c r="Z5" s="23"/>
      <c r="AA5" s="23"/>
      <c r="AB5" s="24"/>
      <c r="AC5" s="24"/>
      <c r="AD5" s="24"/>
      <c r="AE5" s="24"/>
      <c r="AF5" s="34"/>
      <c r="AG5" s="14"/>
      <c r="AH5" s="14"/>
    </row>
    <row r="6" spans="1:34" ht="15.75" customHeight="1">
      <c r="A6" s="63" t="s">
        <v>0</v>
      </c>
      <c r="B6" s="79" t="s">
        <v>25</v>
      </c>
      <c r="C6" s="77" t="s">
        <v>21</v>
      </c>
      <c r="D6" s="63" t="s">
        <v>2</v>
      </c>
      <c r="E6" s="73" t="s">
        <v>3</v>
      </c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28"/>
      <c r="Z6" s="63" t="s">
        <v>11</v>
      </c>
      <c r="AA6" s="70" t="s">
        <v>4</v>
      </c>
      <c r="AB6" s="70"/>
      <c r="AC6" s="63" t="s">
        <v>12</v>
      </c>
      <c r="AD6" s="63" t="s">
        <v>13</v>
      </c>
      <c r="AE6" s="63" t="s">
        <v>8</v>
      </c>
      <c r="AF6" s="63" t="s">
        <v>9</v>
      </c>
      <c r="AG6" s="63" t="s">
        <v>10</v>
      </c>
      <c r="AH6" s="63" t="s">
        <v>43</v>
      </c>
    </row>
    <row r="7" spans="1:34" ht="15" customHeight="1">
      <c r="A7" s="63"/>
      <c r="B7" s="79"/>
      <c r="C7" s="77"/>
      <c r="D7" s="63"/>
      <c r="E7" s="72" t="s">
        <v>27</v>
      </c>
      <c r="F7" s="72"/>
      <c r="G7" s="72"/>
      <c r="H7" s="72"/>
      <c r="I7" s="72" t="s">
        <v>28</v>
      </c>
      <c r="J7" s="72"/>
      <c r="K7" s="72"/>
      <c r="L7" s="72"/>
      <c r="M7" s="72" t="s">
        <v>29</v>
      </c>
      <c r="N7" s="72"/>
      <c r="O7" s="72"/>
      <c r="P7" s="72"/>
      <c r="Q7" s="70" t="s">
        <v>17</v>
      </c>
      <c r="R7" s="70"/>
      <c r="S7" s="70"/>
      <c r="T7" s="70"/>
      <c r="U7" s="70" t="s">
        <v>18</v>
      </c>
      <c r="V7" s="70"/>
      <c r="W7" s="70"/>
      <c r="X7" s="70"/>
      <c r="Y7" s="29"/>
      <c r="Z7" s="63"/>
      <c r="AA7" s="70"/>
      <c r="AB7" s="70"/>
      <c r="AC7" s="63"/>
      <c r="AD7" s="63"/>
      <c r="AE7" s="63"/>
      <c r="AF7" s="63"/>
      <c r="AG7" s="63"/>
      <c r="AH7" s="63"/>
    </row>
    <row r="8" spans="1:34" ht="15" customHeight="1">
      <c r="A8" s="63"/>
      <c r="B8" s="79"/>
      <c r="C8" s="77"/>
      <c r="D8" s="63"/>
      <c r="E8" s="70" t="s">
        <v>16</v>
      </c>
      <c r="F8" s="70" t="s">
        <v>7</v>
      </c>
      <c r="G8" s="70" t="s">
        <v>4</v>
      </c>
      <c r="H8" s="70"/>
      <c r="I8" s="70" t="s">
        <v>16</v>
      </c>
      <c r="J8" s="70" t="s">
        <v>7</v>
      </c>
      <c r="K8" s="70" t="s">
        <v>4</v>
      </c>
      <c r="L8" s="70"/>
      <c r="M8" s="70" t="s">
        <v>16</v>
      </c>
      <c r="N8" s="70" t="s">
        <v>7</v>
      </c>
      <c r="O8" s="70" t="s">
        <v>4</v>
      </c>
      <c r="P8" s="70"/>
      <c r="Q8" s="70" t="s">
        <v>16</v>
      </c>
      <c r="R8" s="70" t="s">
        <v>7</v>
      </c>
      <c r="S8" s="70" t="s">
        <v>4</v>
      </c>
      <c r="T8" s="70"/>
      <c r="U8" s="70" t="s">
        <v>16</v>
      </c>
      <c r="V8" s="70" t="s">
        <v>7</v>
      </c>
      <c r="W8" s="70" t="s">
        <v>4</v>
      </c>
      <c r="X8" s="70"/>
      <c r="Y8" s="29"/>
      <c r="Z8" s="63"/>
      <c r="AA8" s="70"/>
      <c r="AB8" s="70"/>
      <c r="AC8" s="63"/>
      <c r="AD8" s="63"/>
      <c r="AE8" s="63"/>
      <c r="AF8" s="63"/>
      <c r="AG8" s="63"/>
      <c r="AH8" s="63"/>
    </row>
    <row r="9" spans="1:34" s="1" customFormat="1" ht="48" customHeight="1" thickBot="1">
      <c r="A9" s="63"/>
      <c r="B9" s="79"/>
      <c r="C9" s="78"/>
      <c r="D9" s="69"/>
      <c r="E9" s="71"/>
      <c r="F9" s="71"/>
      <c r="G9" s="53" t="s">
        <v>5</v>
      </c>
      <c r="H9" s="53" t="s">
        <v>42</v>
      </c>
      <c r="I9" s="71"/>
      <c r="J9" s="71"/>
      <c r="K9" s="53" t="s">
        <v>5</v>
      </c>
      <c r="L9" s="45" t="s">
        <v>42</v>
      </c>
      <c r="M9" s="71"/>
      <c r="N9" s="71"/>
      <c r="O9" s="53" t="s">
        <v>5</v>
      </c>
      <c r="P9" s="45" t="s">
        <v>42</v>
      </c>
      <c r="Q9" s="71"/>
      <c r="R9" s="71"/>
      <c r="S9" s="53" t="s">
        <v>5</v>
      </c>
      <c r="T9" s="53" t="s">
        <v>6</v>
      </c>
      <c r="U9" s="71"/>
      <c r="V9" s="71"/>
      <c r="W9" s="53" t="s">
        <v>5</v>
      </c>
      <c r="X9" s="53" t="s">
        <v>6</v>
      </c>
      <c r="Y9" s="54" t="s">
        <v>19</v>
      </c>
      <c r="Z9" s="69"/>
      <c r="AA9" s="53" t="s">
        <v>20</v>
      </c>
      <c r="AB9" s="53" t="s">
        <v>6</v>
      </c>
      <c r="AC9" s="63"/>
      <c r="AD9" s="63"/>
      <c r="AE9" s="69"/>
      <c r="AF9" s="69"/>
      <c r="AG9" s="63"/>
      <c r="AH9" s="63"/>
    </row>
    <row r="10" spans="1:34" s="1" customFormat="1" ht="48" customHeight="1" thickBot="1">
      <c r="A10" s="56">
        <v>1</v>
      </c>
      <c r="B10" s="47" t="s">
        <v>45</v>
      </c>
      <c r="C10" s="62" t="s">
        <v>46</v>
      </c>
      <c r="D10" s="60" t="s">
        <v>50</v>
      </c>
      <c r="E10" s="4" t="s">
        <v>22</v>
      </c>
      <c r="F10" s="49">
        <v>792</v>
      </c>
      <c r="G10" s="50">
        <v>0.05</v>
      </c>
      <c r="H10" s="49">
        <v>792</v>
      </c>
      <c r="I10" s="4" t="s">
        <v>23</v>
      </c>
      <c r="J10" s="55">
        <v>833</v>
      </c>
      <c r="K10" s="50">
        <v>0.22</v>
      </c>
      <c r="L10" s="55">
        <v>833</v>
      </c>
      <c r="M10" s="4" t="s">
        <v>24</v>
      </c>
      <c r="N10" s="51">
        <f t="shared" ref="N10:N12" si="0">P10</f>
        <v>860</v>
      </c>
      <c r="O10" s="51">
        <v>0</v>
      </c>
      <c r="P10" s="61">
        <v>860</v>
      </c>
      <c r="Q10" s="57"/>
      <c r="R10" s="57"/>
      <c r="S10" s="57"/>
      <c r="T10" s="57"/>
      <c r="U10" s="57"/>
      <c r="V10" s="57"/>
      <c r="W10" s="57"/>
      <c r="X10" s="57"/>
      <c r="Y10" s="30">
        <v>3</v>
      </c>
      <c r="Z10" s="4">
        <f t="shared" ref="Z10:Z12" si="1">(F10+J10+N10+R10+V10)/Y10</f>
        <v>828.33333333333337</v>
      </c>
      <c r="AA10" s="5">
        <v>0</v>
      </c>
      <c r="AB10" s="4">
        <f t="shared" ref="AB10:AB12" si="2">Z10*AA10</f>
        <v>0</v>
      </c>
      <c r="AC10" s="4">
        <f t="shared" ref="AC10:AC12" si="3">(AD10/Z10)*100</f>
        <v>4.1335235705978919</v>
      </c>
      <c r="AD10" s="4">
        <f t="shared" ref="AD10:AD12" si="4">STDEVA(F10,J10,N10,R10,V10)</f>
        <v>34.239353576452537</v>
      </c>
      <c r="AE10" s="4">
        <f t="shared" ref="AE10:AE12" si="5">ROUND((Z10+AB10),2)</f>
        <v>828.33</v>
      </c>
      <c r="AF10" s="56">
        <v>100</v>
      </c>
      <c r="AG10" s="33">
        <f t="shared" ref="AG10:AG12" si="6">AF10*AE10</f>
        <v>82833</v>
      </c>
      <c r="AH10" s="4">
        <f>AG10</f>
        <v>82833</v>
      </c>
    </row>
    <row r="11" spans="1:34" s="1" customFormat="1" ht="48" customHeight="1" thickBot="1">
      <c r="A11" s="56">
        <v>2</v>
      </c>
      <c r="B11" s="47" t="s">
        <v>45</v>
      </c>
      <c r="C11" s="62" t="s">
        <v>47</v>
      </c>
      <c r="D11" s="60" t="s">
        <v>50</v>
      </c>
      <c r="E11" s="4" t="s">
        <v>22</v>
      </c>
      <c r="F11" s="49">
        <v>555</v>
      </c>
      <c r="G11" s="50">
        <v>0.05</v>
      </c>
      <c r="H11" s="49">
        <v>555</v>
      </c>
      <c r="I11" s="4" t="s">
        <v>23</v>
      </c>
      <c r="J11" s="55">
        <v>579</v>
      </c>
      <c r="K11" s="50">
        <v>0.22</v>
      </c>
      <c r="L11" s="55">
        <v>579</v>
      </c>
      <c r="M11" s="4" t="s">
        <v>24</v>
      </c>
      <c r="N11" s="51">
        <f t="shared" si="0"/>
        <v>601</v>
      </c>
      <c r="O11" s="51">
        <v>0</v>
      </c>
      <c r="P11" s="61">
        <v>601</v>
      </c>
      <c r="Q11" s="57"/>
      <c r="R11" s="57"/>
      <c r="S11" s="57"/>
      <c r="T11" s="57"/>
      <c r="U11" s="57"/>
      <c r="V11" s="57"/>
      <c r="W11" s="57"/>
      <c r="X11" s="57"/>
      <c r="Y11" s="30">
        <v>3</v>
      </c>
      <c r="Z11" s="4">
        <f t="shared" si="1"/>
        <v>578.33333333333337</v>
      </c>
      <c r="AA11" s="5">
        <v>0</v>
      </c>
      <c r="AB11" s="4">
        <f t="shared" si="2"/>
        <v>0</v>
      </c>
      <c r="AC11" s="4">
        <f t="shared" si="3"/>
        <v>3.9781980234553074</v>
      </c>
      <c r="AD11" s="4">
        <f t="shared" si="4"/>
        <v>23.007245235649862</v>
      </c>
      <c r="AE11" s="4">
        <f t="shared" si="5"/>
        <v>578.33000000000004</v>
      </c>
      <c r="AF11" s="56">
        <v>300</v>
      </c>
      <c r="AG11" s="33">
        <f t="shared" si="6"/>
        <v>173499</v>
      </c>
      <c r="AH11" s="4">
        <f t="shared" ref="AH11:AH12" si="7">AG11</f>
        <v>173499</v>
      </c>
    </row>
    <row r="12" spans="1:34" s="1" customFormat="1" ht="48" customHeight="1" thickBot="1">
      <c r="A12" s="56">
        <v>3</v>
      </c>
      <c r="B12" s="47" t="s">
        <v>45</v>
      </c>
      <c r="C12" s="62" t="s">
        <v>48</v>
      </c>
      <c r="D12" s="60" t="s">
        <v>50</v>
      </c>
      <c r="E12" s="4" t="s">
        <v>22</v>
      </c>
      <c r="F12" s="49">
        <v>359</v>
      </c>
      <c r="G12" s="50">
        <v>0.05</v>
      </c>
      <c r="H12" s="49">
        <v>359</v>
      </c>
      <c r="I12" s="4" t="s">
        <v>23</v>
      </c>
      <c r="J12" s="55">
        <v>374</v>
      </c>
      <c r="K12" s="50">
        <v>0.22</v>
      </c>
      <c r="L12" s="55">
        <v>374</v>
      </c>
      <c r="M12" s="4" t="s">
        <v>24</v>
      </c>
      <c r="N12" s="51">
        <f t="shared" si="0"/>
        <v>385</v>
      </c>
      <c r="O12" s="51">
        <v>0</v>
      </c>
      <c r="P12" s="61">
        <v>385</v>
      </c>
      <c r="Q12" s="57"/>
      <c r="R12" s="57"/>
      <c r="S12" s="57"/>
      <c r="T12" s="57"/>
      <c r="U12" s="57"/>
      <c r="V12" s="57"/>
      <c r="W12" s="57"/>
      <c r="X12" s="57"/>
      <c r="Y12" s="30">
        <v>3</v>
      </c>
      <c r="Z12" s="4">
        <f t="shared" si="1"/>
        <v>372.66666666666669</v>
      </c>
      <c r="AA12" s="5">
        <v>0</v>
      </c>
      <c r="AB12" s="4">
        <f t="shared" si="2"/>
        <v>0</v>
      </c>
      <c r="AC12" s="4">
        <f t="shared" si="3"/>
        <v>3.5021058945352221</v>
      </c>
      <c r="AD12" s="4">
        <f t="shared" si="4"/>
        <v>13.051181300301261</v>
      </c>
      <c r="AE12" s="4">
        <f t="shared" si="5"/>
        <v>372.67</v>
      </c>
      <c r="AF12" s="56">
        <v>300</v>
      </c>
      <c r="AG12" s="33">
        <f t="shared" si="6"/>
        <v>111801</v>
      </c>
      <c r="AH12" s="4">
        <f t="shared" si="7"/>
        <v>111801</v>
      </c>
    </row>
    <row r="13" spans="1:34" s="1" customFormat="1" ht="48" customHeight="1">
      <c r="A13" s="46">
        <v>4</v>
      </c>
      <c r="B13" s="47" t="s">
        <v>44</v>
      </c>
      <c r="C13" s="62" t="s">
        <v>49</v>
      </c>
      <c r="D13" s="60" t="s">
        <v>38</v>
      </c>
      <c r="E13" s="4" t="s">
        <v>22</v>
      </c>
      <c r="F13" s="49">
        <v>664</v>
      </c>
      <c r="G13" s="50">
        <v>0.05</v>
      </c>
      <c r="H13" s="49">
        <v>664</v>
      </c>
      <c r="I13" s="4" t="s">
        <v>23</v>
      </c>
      <c r="J13" s="55">
        <v>698</v>
      </c>
      <c r="K13" s="50">
        <v>0.22</v>
      </c>
      <c r="L13" s="55">
        <v>698</v>
      </c>
      <c r="M13" s="4" t="s">
        <v>24</v>
      </c>
      <c r="N13" s="51">
        <f>P13</f>
        <v>721</v>
      </c>
      <c r="O13" s="51">
        <v>0</v>
      </c>
      <c r="P13" s="61">
        <v>721</v>
      </c>
      <c r="Q13" s="52"/>
      <c r="R13" s="52"/>
      <c r="S13" s="52"/>
      <c r="T13" s="52"/>
      <c r="U13" s="52"/>
      <c r="V13" s="52"/>
      <c r="W13" s="52"/>
      <c r="X13" s="52"/>
      <c r="Y13" s="30">
        <v>3</v>
      </c>
      <c r="Z13" s="4">
        <f t="shared" ref="Z13" si="8">(F13+J13+N13+R13+V13)/Y13</f>
        <v>694.33333333333337</v>
      </c>
      <c r="AA13" s="5">
        <v>0</v>
      </c>
      <c r="AB13" s="4">
        <f t="shared" ref="AB13" si="9">Z13*AA13</f>
        <v>0</v>
      </c>
      <c r="AC13" s="4">
        <f t="shared" ref="AC13" si="10">(AD13/Z13)*100</f>
        <v>4.1300559220361244</v>
      </c>
      <c r="AD13" s="4">
        <f t="shared" ref="AD13" si="11">STDEVA(F13,J13,N13,R13,V13)</f>
        <v>28.676354952004157</v>
      </c>
      <c r="AE13" s="59">
        <f t="shared" ref="AE13" si="12">ROUND((Z13+AB13),2)</f>
        <v>694.33</v>
      </c>
      <c r="AF13" s="58">
        <v>60</v>
      </c>
      <c r="AG13" s="33">
        <f t="shared" ref="AG13" si="13">AF13*AE13</f>
        <v>41659.800000000003</v>
      </c>
      <c r="AH13" s="4">
        <f t="shared" ref="AH13" si="14">AG13</f>
        <v>41659.800000000003</v>
      </c>
    </row>
    <row r="14" spans="1:34" ht="15.75">
      <c r="A14" s="76" t="s">
        <v>1</v>
      </c>
      <c r="B14" s="76"/>
      <c r="C14" s="76"/>
      <c r="D14" s="40"/>
      <c r="E14" s="48"/>
      <c r="F14" s="42">
        <f>SUM(F10:F13)</f>
        <v>2370</v>
      </c>
      <c r="G14" s="35"/>
      <c r="H14" s="42">
        <f>SUM(H10:H13)</f>
        <v>2370</v>
      </c>
      <c r="I14" s="35"/>
      <c r="J14" s="42">
        <f>SUM(J10:J13)</f>
        <v>2484</v>
      </c>
      <c r="K14" s="35"/>
      <c r="L14" s="42">
        <f>SUM(L10:L13)</f>
        <v>2484</v>
      </c>
      <c r="M14" s="35"/>
      <c r="N14" s="42">
        <f>SUM(N10:N13)</f>
        <v>2567</v>
      </c>
      <c r="O14" s="35"/>
      <c r="P14" s="42">
        <f>SUM(P10:P13)</f>
        <v>2567</v>
      </c>
      <c r="Q14" s="35"/>
      <c r="R14" s="35"/>
      <c r="S14" s="35"/>
      <c r="T14" s="35"/>
      <c r="U14" s="35"/>
      <c r="V14" s="35"/>
      <c r="W14" s="35"/>
      <c r="X14" s="35"/>
      <c r="Y14" s="41"/>
      <c r="Z14" s="42"/>
      <c r="AA14" s="43"/>
      <c r="AB14" s="43"/>
      <c r="AC14" s="43"/>
      <c r="AD14" s="43"/>
      <c r="AE14" s="44">
        <f>SUM(AE13:AE13)</f>
        <v>694.33</v>
      </c>
      <c r="AF14" s="4"/>
      <c r="AG14" s="42">
        <f>SUM(AG13:AG13)</f>
        <v>41659.800000000003</v>
      </c>
      <c r="AH14" s="42">
        <f>SUM(AH10:AH13)</f>
        <v>409792.8</v>
      </c>
    </row>
    <row r="15" spans="1:34" ht="18.75">
      <c r="A15" s="85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16"/>
      <c r="AH15" s="66"/>
    </row>
    <row r="16" spans="1:34">
      <c r="A16" s="15"/>
      <c r="B16" s="10"/>
      <c r="C16" s="21"/>
      <c r="D16" s="11"/>
      <c r="E16" s="11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31"/>
      <c r="Z16" s="9"/>
      <c r="AA16" s="9"/>
      <c r="AB16" s="10"/>
      <c r="AC16" s="10"/>
      <c r="AD16" s="10"/>
      <c r="AE16" s="10"/>
      <c r="AF16" s="36"/>
      <c r="AG16" s="16"/>
      <c r="AH16" s="66"/>
    </row>
    <row r="17" spans="1:34" ht="21" thickBot="1">
      <c r="A17" s="74"/>
      <c r="B17" s="75"/>
      <c r="C17" s="75"/>
      <c r="D17" s="75"/>
      <c r="E17" s="75"/>
      <c r="F17" s="75"/>
      <c r="G17" s="75"/>
      <c r="H17" s="75"/>
      <c r="I17" s="75"/>
      <c r="J17" s="75"/>
      <c r="K17" s="17"/>
      <c r="L17" s="17"/>
      <c r="M17" s="25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32"/>
      <c r="Z17" s="17"/>
      <c r="AA17" s="17"/>
      <c r="AB17" s="17"/>
      <c r="AC17" s="17"/>
      <c r="AD17" s="17"/>
      <c r="AE17" s="17"/>
      <c r="AF17" s="37"/>
      <c r="AG17" s="18"/>
      <c r="AH17" s="66"/>
    </row>
    <row r="18" spans="1:34" ht="21" customHeight="1" thickBot="1">
      <c r="A18" s="74" t="s">
        <v>26</v>
      </c>
      <c r="B18" s="75"/>
      <c r="C18" s="75"/>
      <c r="D18" s="75"/>
      <c r="E18" s="75"/>
      <c r="F18" s="75"/>
      <c r="G18" s="75"/>
      <c r="H18" s="75"/>
      <c r="I18" s="75"/>
      <c r="J18" s="75"/>
      <c r="K18" s="19"/>
      <c r="L18" s="19"/>
      <c r="M18" s="25">
        <f>AH14</f>
        <v>409792.8</v>
      </c>
      <c r="N18" s="83" t="str">
        <f>SUBSTITUTE(PROPER(INDEX(n_4,MID(TEXT(M18,n0),1,1)+1)&amp;INDEX(n0x,MID(TEXT(M18,n0),2,1)+1,MID(TEXT(M18,n0),3,1)+1)&amp;IF(-MID(TEXT(M18,n0),1,3),"миллиард"&amp;VLOOKUP(MID(TEXT(M18,n0),3,1)*AND(MID(TEXT(M18,n0),2,1)-1),мил,2),"")&amp;INDEX(n_4,MID(TEXT(M18,n0),4,1)+1)&amp;INDEX(n0x,MID(TEXT(M18,n0),5,1)+1,MID(TEXT(M18,n0),6,1)+1)&amp;IF(-MID(TEXT(M18,n0),4,3),"миллион"&amp;VLOOKUP(MID(TEXT(M18,n0),6,1)*AND(MID(TEXT(M18,n0),5,1)-1),мил,2),"")&amp;INDEX(n_4,MID(TEXT(M18,n0),7,1)+1)&amp;INDEX(n1x,MID(TEXT(M18,n0),8,1)+1,MID(TEXT(M18,n0),9,1)+1)&amp;IF(-MID(TEXT(M18,n0),7,3),VLOOKUP(MID(TEXT(M18,n0),9,1)*AND(MID(TEXT(M18,n0),8,1)-1),тыс,2),"")&amp;INDEX(n_4,MID(TEXT(M18,n0),10,1)+1)&amp;INDEX(n0x,MID(TEXT(M18,n0),11,1)+1,MID(TEXT(M18,n0),12,1)+1)),"z"," ")&amp;IF(TRUNC(TEXT(M18,n0)),"","Ноль ")&amp;"рубл"&amp;VLOOKUP(MOD(MAX(MOD(MID(TEXT(M18,n0),11,2)-11,100),9),10),{0,"ь ";1,"я ";4,"ей "},2)&amp;RIGHT(TEXT(M18,n0),2)&amp;" копе"&amp;VLOOKUP(MOD(MAX(MOD(RIGHT(TEXT(M18,n0),2)-11,100),9),10),{0,"йка";1,"йки";4,"ек"},2)</f>
        <v>Четыреста девять тысяч семьсот девяносто два рубля 80 копеек</v>
      </c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4"/>
      <c r="AH18" s="67"/>
    </row>
  </sheetData>
  <mergeCells count="44">
    <mergeCell ref="AE1:AG1"/>
    <mergeCell ref="A3:AG3"/>
    <mergeCell ref="A2:AG2"/>
    <mergeCell ref="N18:AG18"/>
    <mergeCell ref="A15:AF15"/>
    <mergeCell ref="AC6:AC9"/>
    <mergeCell ref="AD6:AD9"/>
    <mergeCell ref="AA6:AB8"/>
    <mergeCell ref="AE6:AE9"/>
    <mergeCell ref="N8:N9"/>
    <mergeCell ref="K8:L8"/>
    <mergeCell ref="M7:P7"/>
    <mergeCell ref="O8:P8"/>
    <mergeCell ref="AF6:AF9"/>
    <mergeCell ref="AG6:AG9"/>
    <mergeCell ref="U7:X7"/>
    <mergeCell ref="U8:U9"/>
    <mergeCell ref="V8:V9"/>
    <mergeCell ref="W8:X8"/>
    <mergeCell ref="A18:J18"/>
    <mergeCell ref="A14:C14"/>
    <mergeCell ref="F8:F9"/>
    <mergeCell ref="G8:H8"/>
    <mergeCell ref="J8:J9"/>
    <mergeCell ref="A6:A9"/>
    <mergeCell ref="C6:C9"/>
    <mergeCell ref="D6:D9"/>
    <mergeCell ref="B6:B9"/>
    <mergeCell ref="A17:J17"/>
    <mergeCell ref="AH6:AH9"/>
    <mergeCell ref="A4:AH4"/>
    <mergeCell ref="AH15:AH18"/>
    <mergeCell ref="K5:M5"/>
    <mergeCell ref="Z6:Z9"/>
    <mergeCell ref="M8:M9"/>
    <mergeCell ref="E7:H7"/>
    <mergeCell ref="E8:E9"/>
    <mergeCell ref="I7:L7"/>
    <mergeCell ref="I8:I9"/>
    <mergeCell ref="E6:X6"/>
    <mergeCell ref="Q7:T7"/>
    <mergeCell ref="Q8:Q9"/>
    <mergeCell ref="R8:R9"/>
    <mergeCell ref="S8:T8"/>
  </mergeCells>
  <phoneticPr fontId="19" type="noConversion"/>
  <pageMargins left="0.39370078740157483" right="0.39370078740157483" top="0.39370078740157483" bottom="0.39370078740157483" header="0.11811023622047245" footer="0.11811023622047245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118"/>
  <sheetViews>
    <sheetView workbookViewId="0">
      <selection activeCell="O6" sqref="O6"/>
    </sheetView>
  </sheetViews>
  <sheetFormatPr defaultRowHeight="15"/>
  <sheetData>
    <row r="2" spans="3:15">
      <c r="C2" s="38" t="s">
        <v>5</v>
      </c>
      <c r="G2" s="38" t="s">
        <v>5</v>
      </c>
    </row>
    <row r="3" spans="3:15">
      <c r="C3" s="38" t="s">
        <v>5</v>
      </c>
      <c r="G3" s="38" t="s">
        <v>5</v>
      </c>
    </row>
    <row r="4" spans="3:15">
      <c r="C4" s="38" t="s">
        <v>30</v>
      </c>
      <c r="G4" s="38" t="s">
        <v>30</v>
      </c>
    </row>
    <row r="5" spans="3:15">
      <c r="C5" s="38" t="s">
        <v>30</v>
      </c>
      <c r="G5" s="38" t="s">
        <v>30</v>
      </c>
    </row>
    <row r="6" spans="3:15">
      <c r="C6" s="38" t="s">
        <v>30</v>
      </c>
      <c r="G6" s="38" t="s">
        <v>30</v>
      </c>
      <c r="O6" s="39" t="s">
        <v>41</v>
      </c>
    </row>
    <row r="7" spans="3:15">
      <c r="C7" s="38" t="s">
        <v>30</v>
      </c>
      <c r="G7" s="38" t="s">
        <v>30</v>
      </c>
    </row>
    <row r="8" spans="3:15">
      <c r="C8" s="38" t="s">
        <v>30</v>
      </c>
      <c r="G8" s="38" t="s">
        <v>30</v>
      </c>
    </row>
    <row r="9" spans="3:15">
      <c r="C9" s="38" t="s">
        <v>31</v>
      </c>
      <c r="G9" s="38" t="s">
        <v>31</v>
      </c>
    </row>
    <row r="10" spans="3:15">
      <c r="C10" s="38" t="s">
        <v>30</v>
      </c>
      <c r="G10" s="38" t="s">
        <v>30</v>
      </c>
    </row>
    <row r="11" spans="3:15">
      <c r="C11" s="38" t="s">
        <v>31</v>
      </c>
      <c r="G11" s="38" t="s">
        <v>31</v>
      </c>
    </row>
    <row r="12" spans="3:15">
      <c r="C12" s="38" t="s">
        <v>30</v>
      </c>
      <c r="G12" s="38" t="s">
        <v>30</v>
      </c>
    </row>
    <row r="13" spans="3:15">
      <c r="C13" s="38" t="s">
        <v>31</v>
      </c>
      <c r="G13" s="38" t="s">
        <v>31</v>
      </c>
    </row>
    <row r="14" spans="3:15">
      <c r="C14" s="38" t="s">
        <v>30</v>
      </c>
      <c r="G14" s="38" t="s">
        <v>30</v>
      </c>
    </row>
    <row r="15" spans="3:15">
      <c r="C15" s="38" t="s">
        <v>31</v>
      </c>
      <c r="G15" s="38" t="s">
        <v>31</v>
      </c>
    </row>
    <row r="16" spans="3:15">
      <c r="C16" s="38" t="s">
        <v>30</v>
      </c>
      <c r="G16" s="38" t="s">
        <v>30</v>
      </c>
    </row>
    <row r="17" spans="3:7">
      <c r="C17" s="38" t="s">
        <v>31</v>
      </c>
      <c r="G17" s="38" t="s">
        <v>31</v>
      </c>
    </row>
    <row r="18" spans="3:7">
      <c r="C18" s="38" t="s">
        <v>30</v>
      </c>
      <c r="G18" s="38" t="s">
        <v>30</v>
      </c>
    </row>
    <row r="19" spans="3:7">
      <c r="C19" s="38" t="s">
        <v>32</v>
      </c>
      <c r="G19" s="38" t="s">
        <v>32</v>
      </c>
    </row>
    <row r="20" spans="3:7">
      <c r="C20" s="38" t="s">
        <v>31</v>
      </c>
      <c r="G20" s="38" t="s">
        <v>31</v>
      </c>
    </row>
    <row r="21" spans="3:7">
      <c r="C21" s="38" t="s">
        <v>31</v>
      </c>
      <c r="G21" s="38" t="s">
        <v>31</v>
      </c>
    </row>
    <row r="22" spans="3:7">
      <c r="C22" s="38" t="s">
        <v>30</v>
      </c>
      <c r="G22" s="38" t="s">
        <v>30</v>
      </c>
    </row>
    <row r="23" spans="3:7">
      <c r="C23" s="38" t="s">
        <v>30</v>
      </c>
      <c r="G23" s="38" t="s">
        <v>30</v>
      </c>
    </row>
    <row r="24" spans="3:7">
      <c r="C24" s="38" t="s">
        <v>30</v>
      </c>
      <c r="G24" s="38" t="s">
        <v>30</v>
      </c>
    </row>
    <row r="25" spans="3:7">
      <c r="C25" s="38" t="s">
        <v>32</v>
      </c>
      <c r="G25" s="38" t="s">
        <v>32</v>
      </c>
    </row>
    <row r="26" spans="3:7">
      <c r="C26" s="38" t="s">
        <v>31</v>
      </c>
      <c r="G26" s="38" t="s">
        <v>31</v>
      </c>
    </row>
    <row r="27" spans="3:7">
      <c r="C27" s="38" t="s">
        <v>5</v>
      </c>
      <c r="G27" s="38" t="s">
        <v>5</v>
      </c>
    </row>
    <row r="28" spans="3:7">
      <c r="C28" s="38" t="s">
        <v>30</v>
      </c>
      <c r="G28" s="38" t="s">
        <v>30</v>
      </c>
    </row>
    <row r="29" spans="3:7">
      <c r="C29" s="38" t="s">
        <v>30</v>
      </c>
      <c r="G29" s="38" t="s">
        <v>30</v>
      </c>
    </row>
    <row r="30" spans="3:7">
      <c r="C30" s="38" t="s">
        <v>30</v>
      </c>
      <c r="G30" s="38" t="s">
        <v>30</v>
      </c>
    </row>
    <row r="31" spans="3:7">
      <c r="C31" s="38" t="s">
        <v>30</v>
      </c>
      <c r="G31" s="38" t="s">
        <v>30</v>
      </c>
    </row>
    <row r="32" spans="3:7">
      <c r="C32" s="38" t="s">
        <v>30</v>
      </c>
      <c r="G32" s="38" t="s">
        <v>30</v>
      </c>
    </row>
    <row r="33" spans="3:7">
      <c r="C33" s="38" t="s">
        <v>5</v>
      </c>
      <c r="G33" s="38" t="s">
        <v>5</v>
      </c>
    </row>
    <row r="34" spans="3:7">
      <c r="C34" s="38" t="s">
        <v>5</v>
      </c>
      <c r="G34" s="38" t="s">
        <v>5</v>
      </c>
    </row>
    <row r="35" spans="3:7">
      <c r="C35" s="38" t="s">
        <v>30</v>
      </c>
      <c r="G35" s="38" t="s">
        <v>30</v>
      </c>
    </row>
    <row r="36" spans="3:7">
      <c r="C36" s="38" t="s">
        <v>32</v>
      </c>
      <c r="G36" s="38" t="s">
        <v>32</v>
      </c>
    </row>
    <row r="37" spans="3:7">
      <c r="C37" s="38" t="s">
        <v>5</v>
      </c>
      <c r="G37" s="38" t="s">
        <v>5</v>
      </c>
    </row>
    <row r="38" spans="3:7">
      <c r="C38" s="38" t="s">
        <v>5</v>
      </c>
      <c r="G38" s="38" t="s">
        <v>5</v>
      </c>
    </row>
    <row r="39" spans="3:7">
      <c r="C39" s="38" t="s">
        <v>31</v>
      </c>
      <c r="G39" s="38" t="s">
        <v>31</v>
      </c>
    </row>
    <row r="40" spans="3:7">
      <c r="C40" s="38" t="s">
        <v>5</v>
      </c>
      <c r="G40" s="38" t="s">
        <v>5</v>
      </c>
    </row>
    <row r="41" spans="3:7">
      <c r="C41" s="38" t="s">
        <v>30</v>
      </c>
      <c r="G41" s="38" t="s">
        <v>30</v>
      </c>
    </row>
    <row r="42" spans="3:7">
      <c r="C42" s="38" t="s">
        <v>31</v>
      </c>
      <c r="G42" s="38" t="s">
        <v>31</v>
      </c>
    </row>
    <row r="43" spans="3:7">
      <c r="C43" s="38" t="s">
        <v>30</v>
      </c>
      <c r="G43" s="38" t="s">
        <v>30</v>
      </c>
    </row>
    <row r="44" spans="3:7">
      <c r="C44" s="38" t="s">
        <v>31</v>
      </c>
      <c r="G44" s="38" t="s">
        <v>31</v>
      </c>
    </row>
    <row r="45" spans="3:7">
      <c r="C45" s="38" t="s">
        <v>30</v>
      </c>
      <c r="G45" s="38" t="s">
        <v>30</v>
      </c>
    </row>
    <row r="46" spans="3:7">
      <c r="C46" s="38" t="s">
        <v>31</v>
      </c>
      <c r="G46" s="38" t="s">
        <v>31</v>
      </c>
    </row>
    <row r="47" spans="3:7">
      <c r="C47" s="38" t="s">
        <v>33</v>
      </c>
      <c r="G47" s="38" t="s">
        <v>33</v>
      </c>
    </row>
    <row r="48" spans="3:7">
      <c r="C48" s="38" t="s">
        <v>32</v>
      </c>
      <c r="G48" s="38" t="s">
        <v>32</v>
      </c>
    </row>
    <row r="49" spans="3:7">
      <c r="C49" s="38" t="s">
        <v>34</v>
      </c>
      <c r="G49" s="38" t="s">
        <v>34</v>
      </c>
    </row>
    <row r="50" spans="3:7">
      <c r="C50" s="38" t="s">
        <v>31</v>
      </c>
      <c r="G50" s="38" t="s">
        <v>31</v>
      </c>
    </row>
    <row r="51" spans="3:7">
      <c r="C51" s="38" t="s">
        <v>31</v>
      </c>
      <c r="G51" s="38" t="s">
        <v>31</v>
      </c>
    </row>
    <row r="52" spans="3:7">
      <c r="C52" s="38" t="s">
        <v>5</v>
      </c>
      <c r="G52" s="38" t="s">
        <v>5</v>
      </c>
    </row>
    <row r="53" spans="3:7">
      <c r="C53" s="38" t="s">
        <v>5</v>
      </c>
      <c r="G53" s="38" t="s">
        <v>5</v>
      </c>
    </row>
    <row r="54" spans="3:7">
      <c r="C54" s="38" t="s">
        <v>5</v>
      </c>
      <c r="G54" s="38" t="s">
        <v>5</v>
      </c>
    </row>
    <row r="55" spans="3:7">
      <c r="C55" s="38" t="s">
        <v>30</v>
      </c>
      <c r="G55" s="38" t="s">
        <v>30</v>
      </c>
    </row>
    <row r="56" spans="3:7">
      <c r="C56" s="38" t="s">
        <v>30</v>
      </c>
      <c r="G56" s="38" t="s">
        <v>30</v>
      </c>
    </row>
    <row r="57" spans="3:7">
      <c r="C57" s="38" t="s">
        <v>30</v>
      </c>
      <c r="G57" s="38" t="s">
        <v>30</v>
      </c>
    </row>
    <row r="58" spans="3:7">
      <c r="C58" s="38" t="s">
        <v>30</v>
      </c>
      <c r="G58" s="38" t="s">
        <v>30</v>
      </c>
    </row>
    <row r="59" spans="3:7">
      <c r="C59" s="38" t="s">
        <v>30</v>
      </c>
      <c r="G59" s="38" t="s">
        <v>30</v>
      </c>
    </row>
    <row r="60" spans="3:7">
      <c r="C60" s="38" t="s">
        <v>31</v>
      </c>
      <c r="G60" s="38" t="s">
        <v>31</v>
      </c>
    </row>
    <row r="61" spans="3:7">
      <c r="C61" s="38" t="s">
        <v>30</v>
      </c>
      <c r="G61" s="38" t="s">
        <v>30</v>
      </c>
    </row>
    <row r="62" spans="3:7">
      <c r="C62" s="38" t="s">
        <v>30</v>
      </c>
      <c r="G62" s="38" t="s">
        <v>30</v>
      </c>
    </row>
    <row r="63" spans="3:7">
      <c r="C63" s="38" t="s">
        <v>5</v>
      </c>
      <c r="G63" s="38" t="s">
        <v>5</v>
      </c>
    </row>
    <row r="64" spans="3:7">
      <c r="C64" s="38" t="s">
        <v>5</v>
      </c>
      <c r="G64" s="38" t="s">
        <v>5</v>
      </c>
    </row>
    <row r="65" spans="3:7">
      <c r="C65" s="38" t="s">
        <v>35</v>
      </c>
      <c r="G65" s="38" t="s">
        <v>35</v>
      </c>
    </row>
    <row r="66" spans="3:7">
      <c r="C66" s="38" t="s">
        <v>30</v>
      </c>
      <c r="G66" s="38" t="s">
        <v>30</v>
      </c>
    </row>
    <row r="67" spans="3:7">
      <c r="C67" s="38" t="s">
        <v>5</v>
      </c>
      <c r="G67" s="38" t="s">
        <v>5</v>
      </c>
    </row>
    <row r="68" spans="3:7">
      <c r="C68" s="38" t="s">
        <v>5</v>
      </c>
      <c r="G68" s="38" t="s">
        <v>5</v>
      </c>
    </row>
    <row r="69" spans="3:7">
      <c r="C69" s="38" t="s">
        <v>35</v>
      </c>
      <c r="G69" s="38" t="s">
        <v>35</v>
      </c>
    </row>
    <row r="70" spans="3:7">
      <c r="C70" s="38" t="s">
        <v>30</v>
      </c>
      <c r="G70" s="38" t="s">
        <v>30</v>
      </c>
    </row>
    <row r="71" spans="3:7">
      <c r="C71" s="38" t="s">
        <v>5</v>
      </c>
      <c r="G71" s="38" t="s">
        <v>5</v>
      </c>
    </row>
    <row r="72" spans="3:7">
      <c r="C72" s="38" t="s">
        <v>5</v>
      </c>
      <c r="G72" s="38" t="s">
        <v>5</v>
      </c>
    </row>
    <row r="73" spans="3:7">
      <c r="C73" s="38" t="s">
        <v>5</v>
      </c>
      <c r="G73" s="38" t="s">
        <v>5</v>
      </c>
    </row>
    <row r="74" spans="3:7">
      <c r="C74" s="38" t="s">
        <v>30</v>
      </c>
      <c r="G74" s="38" t="s">
        <v>30</v>
      </c>
    </row>
    <row r="75" spans="3:7">
      <c r="C75" s="38" t="s">
        <v>30</v>
      </c>
      <c r="G75" s="38" t="s">
        <v>30</v>
      </c>
    </row>
    <row r="76" spans="3:7">
      <c r="C76" s="38" t="s">
        <v>30</v>
      </c>
      <c r="G76" s="38" t="s">
        <v>30</v>
      </c>
    </row>
    <row r="77" spans="3:7">
      <c r="C77" s="38" t="s">
        <v>30</v>
      </c>
      <c r="G77" s="38" t="s">
        <v>30</v>
      </c>
    </row>
    <row r="78" spans="3:7">
      <c r="C78" s="38" t="s">
        <v>30</v>
      </c>
      <c r="G78" s="38" t="s">
        <v>30</v>
      </c>
    </row>
    <row r="79" spans="3:7">
      <c r="C79" s="38" t="s">
        <v>31</v>
      </c>
      <c r="G79" s="38" t="s">
        <v>31</v>
      </c>
    </row>
    <row r="80" spans="3:7">
      <c r="C80" s="38" t="s">
        <v>30</v>
      </c>
      <c r="G80" s="38" t="s">
        <v>30</v>
      </c>
    </row>
    <row r="81" spans="3:7">
      <c r="C81" s="38" t="s">
        <v>30</v>
      </c>
      <c r="G81" s="38" t="s">
        <v>30</v>
      </c>
    </row>
    <row r="82" spans="3:7">
      <c r="C82" s="38" t="s">
        <v>5</v>
      </c>
      <c r="G82" s="38" t="s">
        <v>5</v>
      </c>
    </row>
    <row r="83" spans="3:7">
      <c r="C83" s="38" t="s">
        <v>30</v>
      </c>
      <c r="G83" s="38" t="s">
        <v>30</v>
      </c>
    </row>
    <row r="84" spans="3:7">
      <c r="C84" s="38" t="s">
        <v>30</v>
      </c>
      <c r="G84" s="38" t="s">
        <v>30</v>
      </c>
    </row>
    <row r="85" spans="3:7">
      <c r="C85" s="38" t="s">
        <v>30</v>
      </c>
      <c r="G85" s="38" t="s">
        <v>30</v>
      </c>
    </row>
    <row r="86" spans="3:7">
      <c r="C86" s="38" t="s">
        <v>30</v>
      </c>
      <c r="G86" s="38" t="s">
        <v>30</v>
      </c>
    </row>
    <row r="87" spans="3:7">
      <c r="C87" s="38" t="s">
        <v>30</v>
      </c>
      <c r="G87" s="38" t="s">
        <v>30</v>
      </c>
    </row>
    <row r="88" spans="3:7">
      <c r="C88" s="38" t="s">
        <v>30</v>
      </c>
      <c r="G88" s="38" t="s">
        <v>30</v>
      </c>
    </row>
    <row r="89" spans="3:7">
      <c r="C89" s="38" t="s">
        <v>33</v>
      </c>
      <c r="G89" s="38" t="s">
        <v>33</v>
      </c>
    </row>
    <row r="90" spans="3:7">
      <c r="C90" s="38" t="s">
        <v>5</v>
      </c>
      <c r="G90" s="38" t="s">
        <v>5</v>
      </c>
    </row>
    <row r="91" spans="3:7">
      <c r="C91" s="38" t="s">
        <v>36</v>
      </c>
      <c r="G91" s="38" t="s">
        <v>36</v>
      </c>
    </row>
    <row r="92" spans="3:7">
      <c r="C92" s="38" t="s">
        <v>5</v>
      </c>
      <c r="G92" s="38" t="s">
        <v>5</v>
      </c>
    </row>
    <row r="93" spans="3:7">
      <c r="C93" s="38" t="s">
        <v>30</v>
      </c>
      <c r="G93" s="38" t="s">
        <v>30</v>
      </c>
    </row>
    <row r="94" spans="3:7">
      <c r="C94" s="38" t="s">
        <v>30</v>
      </c>
      <c r="G94" s="38" t="s">
        <v>30</v>
      </c>
    </row>
    <row r="95" spans="3:7">
      <c r="C95" s="38" t="s">
        <v>30</v>
      </c>
      <c r="G95" s="38" t="s">
        <v>30</v>
      </c>
    </row>
    <row r="96" spans="3:7">
      <c r="C96" s="38" t="s">
        <v>30</v>
      </c>
      <c r="G96" s="38" t="s">
        <v>30</v>
      </c>
    </row>
    <row r="97" spans="3:7">
      <c r="C97" s="38" t="s">
        <v>30</v>
      </c>
      <c r="G97" s="38" t="s">
        <v>30</v>
      </c>
    </row>
    <row r="98" spans="3:7">
      <c r="C98" s="38" t="s">
        <v>31</v>
      </c>
      <c r="G98" s="38" t="s">
        <v>31</v>
      </c>
    </row>
    <row r="99" spans="3:7">
      <c r="C99" s="38" t="s">
        <v>30</v>
      </c>
      <c r="G99" s="38" t="s">
        <v>30</v>
      </c>
    </row>
    <row r="100" spans="3:7">
      <c r="C100" s="38" t="s">
        <v>5</v>
      </c>
      <c r="G100" s="38" t="s">
        <v>5</v>
      </c>
    </row>
    <row r="101" spans="3:7">
      <c r="C101" s="38" t="s">
        <v>37</v>
      </c>
      <c r="G101" s="38" t="s">
        <v>37</v>
      </c>
    </row>
    <row r="102" spans="3:7">
      <c r="C102" s="38" t="s">
        <v>31</v>
      </c>
      <c r="G102" s="38" t="s">
        <v>31</v>
      </c>
    </row>
    <row r="103" spans="3:7">
      <c r="C103" s="38" t="s">
        <v>31</v>
      </c>
      <c r="G103" s="38" t="s">
        <v>31</v>
      </c>
    </row>
    <row r="104" spans="3:7">
      <c r="C104" s="38" t="s">
        <v>33</v>
      </c>
      <c r="G104" s="38" t="s">
        <v>33</v>
      </c>
    </row>
    <row r="105" spans="3:7">
      <c r="C105" s="38" t="s">
        <v>5</v>
      </c>
      <c r="G105" s="38" t="s">
        <v>5</v>
      </c>
    </row>
    <row r="106" spans="3:7">
      <c r="C106" s="38" t="s">
        <v>31</v>
      </c>
      <c r="G106" s="38" t="s">
        <v>31</v>
      </c>
    </row>
    <row r="107" spans="3:7">
      <c r="C107" s="38" t="s">
        <v>31</v>
      </c>
      <c r="G107" s="38" t="s">
        <v>31</v>
      </c>
    </row>
    <row r="108" spans="3:7">
      <c r="C108" s="38" t="s">
        <v>38</v>
      </c>
      <c r="G108" s="38" t="s">
        <v>38</v>
      </c>
    </row>
    <row r="109" spans="3:7">
      <c r="C109" s="38" t="s">
        <v>5</v>
      </c>
      <c r="G109" s="38" t="s">
        <v>5</v>
      </c>
    </row>
    <row r="110" spans="3:7">
      <c r="C110" s="38" t="s">
        <v>31</v>
      </c>
      <c r="G110" s="38" t="s">
        <v>31</v>
      </c>
    </row>
    <row r="111" spans="3:7">
      <c r="C111" s="38" t="s">
        <v>31</v>
      </c>
      <c r="G111" s="38" t="s">
        <v>31</v>
      </c>
    </row>
    <row r="112" spans="3:7">
      <c r="C112" s="38" t="s">
        <v>31</v>
      </c>
      <c r="G112" s="38" t="s">
        <v>31</v>
      </c>
    </row>
    <row r="113" spans="3:7">
      <c r="C113" s="38" t="s">
        <v>31</v>
      </c>
      <c r="G113" s="38" t="s">
        <v>31</v>
      </c>
    </row>
    <row r="114" spans="3:7">
      <c r="C114" s="38" t="s">
        <v>30</v>
      </c>
      <c r="G114" s="38" t="s">
        <v>30</v>
      </c>
    </row>
    <row r="115" spans="3:7">
      <c r="C115" s="38" t="s">
        <v>5</v>
      </c>
      <c r="G115" s="38" t="s">
        <v>5</v>
      </c>
    </row>
    <row r="116" spans="3:7">
      <c r="C116" s="38" t="s">
        <v>31</v>
      </c>
      <c r="G116" s="38" t="s">
        <v>31</v>
      </c>
    </row>
    <row r="117" spans="3:7">
      <c r="C117" s="38" t="s">
        <v>39</v>
      </c>
      <c r="G117" s="38" t="s">
        <v>39</v>
      </c>
    </row>
    <row r="118" spans="3:7">
      <c r="C118" s="38" t="s">
        <v>30</v>
      </c>
      <c r="G118" s="3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2026-08-07T14:58:44Z</dcterms:modified>
</cp:coreProperties>
</file>