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BANOVAEIU\Desktop\Пошив\"/>
    </mc:Choice>
  </mc:AlternateContent>
  <xr:revisionPtr revIDLastSave="0" documentId="13_ncr:1_{53C17D48-ABD4-40E8-801A-A0D085072EAF}" xr6:coauthVersionLast="47" xr6:coauthVersionMax="47" xr10:uidLastSave="{00000000-0000-0000-0000-000000000000}"/>
  <bookViews>
    <workbookView xWindow="-240" yWindow="60" windowWidth="18840" windowHeight="151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1" l="1"/>
  <c r="P10" i="1"/>
  <c r="P9" i="1"/>
  <c r="P8" i="1"/>
  <c r="O11" i="1"/>
  <c r="O12" i="1" s="1"/>
  <c r="M8" i="1"/>
  <c r="M12" i="1" s="1"/>
  <c r="G8" i="1"/>
  <c r="G9" i="1"/>
  <c r="G10" i="1"/>
  <c r="G11" i="1"/>
  <c r="K9" i="1"/>
  <c r="I9" i="1"/>
  <c r="I10" i="1" l="1"/>
  <c r="I11" i="1"/>
  <c r="Q9" i="1"/>
  <c r="R9" i="1" s="1"/>
  <c r="Q10" i="1"/>
  <c r="R10" i="1" s="1"/>
  <c r="K10" i="1"/>
  <c r="I8" i="1" l="1"/>
  <c r="I12" i="1" s="1"/>
  <c r="Q8" i="1"/>
  <c r="Q11" i="1"/>
  <c r="G12" i="1" l="1"/>
  <c r="K12" i="1"/>
  <c r="R8" i="1"/>
  <c r="R11" i="1"/>
  <c r="R12" i="1" l="1"/>
</calcChain>
</file>

<file path=xl/sharedStrings.xml><?xml version="1.0" encoding="utf-8"?>
<sst xmlns="http://schemas.openxmlformats.org/spreadsheetml/2006/main" count="44" uniqueCount="26">
  <si>
    <t>N п/п</t>
  </si>
  <si>
    <t>Код позиции КТРУ*, Код ОКПД 2</t>
  </si>
  <si>
    <t>ИТОГО</t>
  </si>
  <si>
    <t>не превышает 33%</t>
  </si>
  <si>
    <t>Ед.изм</t>
  </si>
  <si>
    <t>Наименование товара</t>
  </si>
  <si>
    <t xml:space="preserve">Расчет и обоснование начальной (максимальной) цены государственного контракта </t>
  </si>
  <si>
    <t>кол-во</t>
  </si>
  <si>
    <t>Цена за ед. товара (руб.)</t>
  </si>
  <si>
    <t>Стоимость (руб.)</t>
  </si>
  <si>
    <t xml:space="preserve">Начальная максимальная цена единицы товара, руб.коп (расчетная  цена) </t>
  </si>
  <si>
    <t xml:space="preserve">Начальная максимальная цена единицы товара, руб.коп (расчетная  цена)         </t>
  </si>
  <si>
    <t xml:space="preserve">Начальная максимальная стоимость товара, (расчетная стоимость, )руб.коп  </t>
  </si>
  <si>
    <t xml:space="preserve">Коэфициент вариации </t>
  </si>
  <si>
    <t>КП№1</t>
  </si>
  <si>
    <t>КП№2</t>
  </si>
  <si>
    <t>Норматив Цены товара ( не более) в соответствии с Приказом ФТС России № 421 от 31 мая 2022 г., руб.коп</t>
  </si>
  <si>
    <t>не установлено</t>
  </si>
  <si>
    <t>шт</t>
  </si>
  <si>
    <t>Брюки летние с лампасами</t>
  </si>
  <si>
    <t>к-т</t>
  </si>
  <si>
    <t>Китель повседневный и брюки с лампасами</t>
  </si>
  <si>
    <t>Куртка повседневная и брюки с лампасами</t>
  </si>
  <si>
    <t>Китель парадно-выходной и брюки с лампасами</t>
  </si>
  <si>
    <t>14.13.99.220</t>
  </si>
  <si>
    <t>Реестровая запись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</si>
</sst>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wrapText="1" shrinkToFit="1"/>
    </xf>
    <xf numFmtId="4" fontId="9" fillId="0" borderId="0" xfId="0" applyNumberFormat="1" applyFont="1" applyAlignment="1">
      <alignment horizontal="justify" vertical="center"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horizontal="justify" vertical="center"/>
    </xf>
    <xf numFmtId="0" fontId="9" fillId="0" borderId="0" xfId="0" applyFont="1"/>
    <xf numFmtId="4" fontId="9" fillId="0" borderId="0" xfId="0" applyNumberFormat="1" applyFont="1" applyBorder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8" fillId="0" borderId="5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justify" vertical="center"/>
    </xf>
    <xf numFmtId="4" fontId="10" fillId="2" borderId="1" xfId="0" applyNumberFormat="1" applyFont="1" applyFill="1" applyBorder="1" applyAlignment="1">
      <alignment horizontal="justify" vertical="center"/>
    </xf>
    <xf numFmtId="4" fontId="8" fillId="2" borderId="1" xfId="0" applyNumberFormat="1" applyFont="1" applyFill="1" applyBorder="1" applyAlignment="1">
      <alignment horizontal="justify" vertical="center"/>
    </xf>
    <xf numFmtId="4" fontId="4" fillId="0" borderId="1" xfId="0" applyNumberFormat="1" applyFont="1" applyBorder="1" applyAlignment="1">
      <alignment horizontal="justify" vertical="center"/>
    </xf>
    <xf numFmtId="4" fontId="11" fillId="0" borderId="0" xfId="0" applyNumberFormat="1" applyFont="1" applyBorder="1" applyAlignment="1">
      <alignment horizontal="justify" vertical="center"/>
    </xf>
    <xf numFmtId="4" fontId="11" fillId="0" borderId="0" xfId="0" applyNumberFormat="1" applyFont="1" applyAlignment="1">
      <alignment horizontal="justify" vertical="center"/>
    </xf>
    <xf numFmtId="0" fontId="11" fillId="0" borderId="0" xfId="0" applyFont="1"/>
    <xf numFmtId="4" fontId="10" fillId="0" borderId="1" xfId="0" applyNumberFormat="1" applyFont="1" applyFill="1" applyBorder="1" applyAlignment="1">
      <alignment horizontal="justify" vertical="center"/>
    </xf>
    <xf numFmtId="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justify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top" wrapText="1" shrinkToFit="1"/>
    </xf>
    <xf numFmtId="0" fontId="4" fillId="0" borderId="3" xfId="0" applyFont="1" applyFill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116416</xdr:colOff>
      <xdr:row>6</xdr:row>
      <xdr:rowOff>938743</xdr:rowOff>
    </xdr:from>
    <xdr:to>
      <xdr:col>15</xdr:col>
      <xdr:colOff>870334</xdr:colOff>
      <xdr:row>6</xdr:row>
      <xdr:rowOff>1291168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8583" y="2176993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666" y="1936750"/>
          <a:ext cx="1228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6" y="1407585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64309" cy="352425"/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98" y="4211879"/>
          <a:ext cx="76430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2633" y="2127250"/>
          <a:ext cx="1095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4780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53918" cy="352425"/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98" y="4211879"/>
          <a:ext cx="75391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583" y="3971636"/>
          <a:ext cx="1095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9643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64309" cy="352425"/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3598" y="4211879"/>
          <a:ext cx="76430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7583" y="3971636"/>
          <a:ext cx="1095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9643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53918" cy="352425"/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098" y="4211879"/>
          <a:ext cx="75391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128" y="3971636"/>
          <a:ext cx="1114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3780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64309" cy="352425"/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098" y="4211879"/>
          <a:ext cx="76430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128" y="3971636"/>
          <a:ext cx="1114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3780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53918" cy="352425"/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098" y="4211879"/>
          <a:ext cx="75391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128" y="3971636"/>
          <a:ext cx="1114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3780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116416</xdr:colOff>
      <xdr:row>6</xdr:row>
      <xdr:rowOff>938743</xdr:rowOff>
    </xdr:from>
    <xdr:ext cx="764309" cy="352425"/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098" y="4211879"/>
          <a:ext cx="76430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17</xdr:col>
      <xdr:colOff>137583</xdr:colOff>
      <xdr:row>6</xdr:row>
      <xdr:rowOff>698500</xdr:rowOff>
    </xdr:from>
    <xdr:to>
      <xdr:col>17</xdr:col>
      <xdr:colOff>1366308</xdr:colOff>
      <xdr:row>6</xdr:row>
      <xdr:rowOff>1060450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128" y="3971636"/>
          <a:ext cx="1114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52916</xdr:colOff>
      <xdr:row>6</xdr:row>
      <xdr:rowOff>169335</xdr:rowOff>
    </xdr:from>
    <xdr:to>
      <xdr:col>19</xdr:col>
      <xdr:colOff>814916</xdr:colOff>
      <xdr:row>6</xdr:row>
      <xdr:rowOff>521760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3780" y="3442471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zoomScale="70" zoomScaleNormal="70" workbookViewId="0">
      <selection activeCell="T12" sqref="T12"/>
    </sheetView>
  </sheetViews>
  <sheetFormatPr defaultRowHeight="15" x14ac:dyDescent="0.25"/>
  <cols>
    <col min="1" max="1" width="5.7109375" style="3" customWidth="1"/>
    <col min="2" max="2" width="43.140625" customWidth="1"/>
    <col min="3" max="3" width="14.7109375" customWidth="1"/>
    <col min="4" max="4" width="6.42578125" style="4" customWidth="1"/>
    <col min="5" max="5" width="6.85546875" style="5" customWidth="1"/>
    <col min="6" max="6" width="13.7109375" style="1" customWidth="1"/>
    <col min="7" max="7" width="13.85546875" customWidth="1"/>
    <col min="8" max="8" width="13.5703125" style="1" customWidth="1"/>
    <col min="9" max="9" width="14" customWidth="1"/>
    <col min="10" max="10" width="12.140625" style="1" customWidth="1"/>
    <col min="11" max="15" width="13.5703125" customWidth="1"/>
    <col min="16" max="16" width="17.42578125" customWidth="1"/>
    <col min="17" max="17" width="13.5703125" customWidth="1"/>
    <col min="18" max="18" width="18.7109375" style="6" customWidth="1"/>
    <col min="19" max="19" width="15.85546875" style="1" customWidth="1"/>
    <col min="20" max="20" width="14.5703125" style="2" customWidth="1"/>
    <col min="21" max="21" width="12.5703125" customWidth="1"/>
  </cols>
  <sheetData>
    <row r="1" spans="1:23" ht="15" customHeight="1" x14ac:dyDescent="0.25">
      <c r="R1" s="18"/>
      <c r="S1" s="18"/>
      <c r="T1" s="18"/>
    </row>
    <row r="2" spans="1:23" ht="15" customHeight="1" x14ac:dyDescent="0.25">
      <c r="R2" s="18"/>
      <c r="S2" s="18"/>
      <c r="T2" s="18"/>
    </row>
    <row r="3" spans="1:23" ht="15" customHeight="1" x14ac:dyDescent="0.25">
      <c r="C3" s="11" t="s">
        <v>6</v>
      </c>
      <c r="D3" s="11"/>
      <c r="E3" s="11"/>
      <c r="F3" s="11"/>
      <c r="G3" s="11"/>
      <c r="H3" s="11"/>
      <c r="I3" s="11"/>
      <c r="J3" s="11"/>
      <c r="K3" s="4"/>
      <c r="L3" s="4"/>
      <c r="M3" s="4"/>
      <c r="N3" s="4"/>
      <c r="O3" s="4"/>
    </row>
    <row r="4" spans="1:23" ht="6.75" customHeight="1" x14ac:dyDescent="0.25">
      <c r="C4" s="19"/>
      <c r="D4" s="19"/>
      <c r="E4" s="19"/>
      <c r="F4" s="19"/>
      <c r="G4" s="19"/>
      <c r="H4" s="19"/>
      <c r="I4" s="19"/>
      <c r="J4" s="19"/>
      <c r="K4" s="4"/>
      <c r="L4" s="4"/>
      <c r="M4" s="4"/>
      <c r="N4" s="4"/>
      <c r="O4" s="4"/>
    </row>
    <row r="5" spans="1:23" ht="15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23" s="12" customFormat="1" ht="191.25" customHeight="1" x14ac:dyDescent="0.25">
      <c r="A6" s="21" t="s">
        <v>0</v>
      </c>
      <c r="B6" s="22" t="s">
        <v>5</v>
      </c>
      <c r="C6" s="22" t="s">
        <v>1</v>
      </c>
      <c r="D6" s="22" t="s">
        <v>4</v>
      </c>
      <c r="E6" s="23" t="s">
        <v>7</v>
      </c>
      <c r="F6" s="55" t="s">
        <v>14</v>
      </c>
      <c r="G6" s="56"/>
      <c r="H6" s="55" t="s">
        <v>15</v>
      </c>
      <c r="I6" s="56"/>
      <c r="J6" s="55" t="s">
        <v>25</v>
      </c>
      <c r="K6" s="56"/>
      <c r="L6" s="55" t="s">
        <v>25</v>
      </c>
      <c r="M6" s="56"/>
      <c r="N6" s="55" t="s">
        <v>25</v>
      </c>
      <c r="O6" s="56"/>
      <c r="P6" s="22" t="s">
        <v>11</v>
      </c>
      <c r="Q6" s="24" t="s">
        <v>10</v>
      </c>
      <c r="R6" s="25" t="s">
        <v>12</v>
      </c>
      <c r="S6" s="24" t="s">
        <v>16</v>
      </c>
      <c r="T6" s="26" t="s">
        <v>13</v>
      </c>
      <c r="U6" s="53"/>
    </row>
    <row r="7" spans="1:23" s="14" customFormat="1" ht="106.5" customHeight="1" x14ac:dyDescent="0.25">
      <c r="A7" s="27"/>
      <c r="B7" s="28"/>
      <c r="C7" s="28"/>
      <c r="D7" s="28"/>
      <c r="E7" s="29"/>
      <c r="F7" s="30" t="s">
        <v>8</v>
      </c>
      <c r="G7" s="31" t="s">
        <v>9</v>
      </c>
      <c r="H7" s="30" t="s">
        <v>8</v>
      </c>
      <c r="I7" s="31" t="s">
        <v>9</v>
      </c>
      <c r="J7" s="30" t="s">
        <v>8</v>
      </c>
      <c r="K7" s="31" t="s">
        <v>9</v>
      </c>
      <c r="L7" s="30" t="s">
        <v>8</v>
      </c>
      <c r="M7" s="31" t="s">
        <v>9</v>
      </c>
      <c r="N7" s="30" t="s">
        <v>8</v>
      </c>
      <c r="O7" s="31" t="s">
        <v>9</v>
      </c>
      <c r="P7" s="28"/>
      <c r="Q7" s="32"/>
      <c r="R7" s="33"/>
      <c r="S7" s="32"/>
      <c r="T7" s="34"/>
      <c r="U7" s="53"/>
      <c r="V7" s="13"/>
      <c r="W7" s="13"/>
    </row>
    <row r="8" spans="1:23" s="44" customFormat="1" ht="61.5" customHeight="1" x14ac:dyDescent="0.25">
      <c r="A8" s="50">
        <v>1</v>
      </c>
      <c r="B8" s="45" t="s">
        <v>23</v>
      </c>
      <c r="C8" s="45" t="s">
        <v>24</v>
      </c>
      <c r="D8" s="46" t="s">
        <v>20</v>
      </c>
      <c r="E8" s="47">
        <v>2</v>
      </c>
      <c r="F8" s="39">
        <v>101045.45</v>
      </c>
      <c r="G8" s="39">
        <f t="shared" ref="G8:G10" si="0">E8*F8</f>
        <v>202090.9</v>
      </c>
      <c r="H8" s="39">
        <v>105000</v>
      </c>
      <c r="I8" s="39">
        <f>E8*H8</f>
        <v>210000</v>
      </c>
      <c r="J8" s="39"/>
      <c r="K8" s="39"/>
      <c r="L8" s="39">
        <v>95000</v>
      </c>
      <c r="M8" s="39">
        <f>E8*L8</f>
        <v>190000</v>
      </c>
      <c r="N8" s="39"/>
      <c r="O8" s="39"/>
      <c r="P8" s="39">
        <f>(F8+H8+L8)/3</f>
        <v>100348.48333333334</v>
      </c>
      <c r="Q8" s="39">
        <f t="shared" ref="Q8:Q11" si="1">ROUND(P8,2)</f>
        <v>100348.48</v>
      </c>
      <c r="R8" s="48">
        <f>E8*Q8</f>
        <v>200696.95999999999</v>
      </c>
      <c r="S8" s="49" t="s">
        <v>17</v>
      </c>
      <c r="T8" s="39">
        <v>5.0199999999999996</v>
      </c>
      <c r="U8" s="42"/>
      <c r="V8" s="43"/>
      <c r="W8" s="43"/>
    </row>
    <row r="9" spans="1:23" s="44" customFormat="1" ht="61.5" customHeight="1" x14ac:dyDescent="0.25">
      <c r="A9" s="50">
        <v>2</v>
      </c>
      <c r="B9" s="45" t="s">
        <v>21</v>
      </c>
      <c r="C9" s="45" t="s">
        <v>24</v>
      </c>
      <c r="D9" s="46" t="s">
        <v>20</v>
      </c>
      <c r="E9" s="47">
        <v>1</v>
      </c>
      <c r="F9" s="39">
        <v>84445.9</v>
      </c>
      <c r="G9" s="39">
        <f t="shared" si="0"/>
        <v>84445.9</v>
      </c>
      <c r="H9" s="39">
        <v>85000</v>
      </c>
      <c r="I9" s="39">
        <f t="shared" ref="I9:I11" si="2">E9*H9</f>
        <v>85000</v>
      </c>
      <c r="J9" s="39">
        <v>75460</v>
      </c>
      <c r="K9" s="39">
        <f>E9*J9</f>
        <v>75460</v>
      </c>
      <c r="L9" s="39"/>
      <c r="M9" s="39"/>
      <c r="N9" s="39"/>
      <c r="O9" s="39"/>
      <c r="P9" s="39">
        <f>(F9+H9+J9)/3</f>
        <v>81635.3</v>
      </c>
      <c r="Q9" s="39">
        <f t="shared" si="1"/>
        <v>81635.3</v>
      </c>
      <c r="R9" s="48">
        <f>E9*Q9</f>
        <v>81635.3</v>
      </c>
      <c r="S9" s="49" t="s">
        <v>17</v>
      </c>
      <c r="T9" s="39">
        <v>6.56</v>
      </c>
      <c r="U9" s="42"/>
      <c r="V9" s="43"/>
      <c r="W9" s="43"/>
    </row>
    <row r="10" spans="1:23" s="44" customFormat="1" ht="61.5" customHeight="1" x14ac:dyDescent="0.25">
      <c r="A10" s="50">
        <v>3</v>
      </c>
      <c r="B10" s="45" t="s">
        <v>22</v>
      </c>
      <c r="C10" s="45" t="s">
        <v>24</v>
      </c>
      <c r="D10" s="46" t="s">
        <v>20</v>
      </c>
      <c r="E10" s="47">
        <v>1</v>
      </c>
      <c r="F10" s="39">
        <v>49431.22</v>
      </c>
      <c r="G10" s="39">
        <f t="shared" si="0"/>
        <v>49431.22</v>
      </c>
      <c r="H10" s="39">
        <v>50000</v>
      </c>
      <c r="I10" s="39">
        <f t="shared" si="2"/>
        <v>50000</v>
      </c>
      <c r="J10" s="39">
        <v>36600</v>
      </c>
      <c r="K10" s="39">
        <f t="shared" ref="K10" si="3">E10*J10</f>
        <v>36600</v>
      </c>
      <c r="L10" s="39"/>
      <c r="M10" s="39"/>
      <c r="N10" s="39"/>
      <c r="O10" s="39"/>
      <c r="P10" s="39">
        <f>(F10+H10+J10)/3</f>
        <v>45343.74</v>
      </c>
      <c r="Q10" s="39">
        <f t="shared" si="1"/>
        <v>45343.74</v>
      </c>
      <c r="R10" s="48">
        <f>E10*Q10</f>
        <v>45343.74</v>
      </c>
      <c r="S10" s="49" t="s">
        <v>17</v>
      </c>
      <c r="T10" s="39">
        <v>16.71</v>
      </c>
      <c r="U10" s="42"/>
      <c r="V10" s="43"/>
      <c r="W10" s="43"/>
    </row>
    <row r="11" spans="1:23" s="44" customFormat="1" ht="52.5" customHeight="1" x14ac:dyDescent="0.25">
      <c r="A11" s="50">
        <v>4</v>
      </c>
      <c r="B11" s="45" t="s">
        <v>19</v>
      </c>
      <c r="C11" s="45" t="s">
        <v>24</v>
      </c>
      <c r="D11" s="46" t="s">
        <v>18</v>
      </c>
      <c r="E11" s="47">
        <v>2</v>
      </c>
      <c r="F11" s="39">
        <v>14524.61</v>
      </c>
      <c r="G11" s="39">
        <f>E11*F11</f>
        <v>29049.22</v>
      </c>
      <c r="H11" s="39">
        <v>15000</v>
      </c>
      <c r="I11" s="39">
        <f t="shared" si="2"/>
        <v>30000</v>
      </c>
      <c r="J11" s="39"/>
      <c r="K11" s="39"/>
      <c r="L11" s="39"/>
      <c r="M11" s="39"/>
      <c r="N11" s="39">
        <v>10600</v>
      </c>
      <c r="O11" s="39">
        <f t="shared" ref="O9:O11" si="4">E11*N11</f>
        <v>21200</v>
      </c>
      <c r="P11" s="39">
        <f>(F11+H11+N11)/3</f>
        <v>13374.87</v>
      </c>
      <c r="Q11" s="39">
        <f t="shared" si="1"/>
        <v>13374.87</v>
      </c>
      <c r="R11" s="48">
        <f>E11*Q11</f>
        <v>26749.74</v>
      </c>
      <c r="S11" s="49" t="s">
        <v>17</v>
      </c>
      <c r="T11" s="39">
        <v>18.059999999999999</v>
      </c>
      <c r="U11" s="42"/>
      <c r="V11" s="43"/>
      <c r="W11" s="43"/>
    </row>
    <row r="12" spans="1:23" s="16" customFormat="1" ht="62.25" customHeight="1" x14ac:dyDescent="0.25">
      <c r="A12" s="35"/>
      <c r="B12" s="41" t="s">
        <v>2</v>
      </c>
      <c r="C12" s="41"/>
      <c r="D12" s="36"/>
      <c r="E12" s="37"/>
      <c r="F12" s="38"/>
      <c r="G12" s="38">
        <f>G8+G9+G10+G11</f>
        <v>365017.24</v>
      </c>
      <c r="H12" s="39"/>
      <c r="I12" s="39">
        <f>I8+I9+I10+I11</f>
        <v>375000</v>
      </c>
      <c r="J12" s="39"/>
      <c r="K12" s="39">
        <f>K8+K9+K10+K11</f>
        <v>112060</v>
      </c>
      <c r="L12" s="39"/>
      <c r="M12" s="39">
        <f>SUM(M8:M11)</f>
        <v>190000</v>
      </c>
      <c r="N12" s="39"/>
      <c r="O12" s="39">
        <f>SUM(O8:O11)</f>
        <v>21200</v>
      </c>
      <c r="P12" s="38"/>
      <c r="Q12" s="38"/>
      <c r="R12" s="40">
        <f>SUM(R8:R11)</f>
        <v>354425.74</v>
      </c>
      <c r="S12" s="38"/>
      <c r="T12" s="39" t="s">
        <v>3</v>
      </c>
      <c r="U12" s="17"/>
      <c r="V12" s="15"/>
      <c r="W12" s="15"/>
    </row>
    <row r="14" spans="1:23" s="7" customFormat="1" ht="18.75" x14ac:dyDescent="0.3">
      <c r="A14" s="54"/>
      <c r="B14" s="54"/>
      <c r="C14" s="54"/>
      <c r="D14" s="54"/>
      <c r="E14" s="54"/>
      <c r="F14" s="54"/>
      <c r="G14" s="54"/>
      <c r="J14" s="8"/>
      <c r="R14" s="10"/>
      <c r="S14" s="8"/>
      <c r="T14" s="9"/>
    </row>
    <row r="15" spans="1:23" s="7" customFormat="1" ht="18.75" x14ac:dyDescent="0.3">
      <c r="A15" s="51"/>
      <c r="B15" s="51"/>
      <c r="C15" s="51"/>
      <c r="R15" s="52"/>
      <c r="S15" s="52"/>
      <c r="T15" s="52"/>
      <c r="U15" s="52"/>
      <c r="V15" s="52"/>
    </row>
  </sheetData>
  <mergeCells count="9">
    <mergeCell ref="A15:C15"/>
    <mergeCell ref="R15:V15"/>
    <mergeCell ref="U6:U7"/>
    <mergeCell ref="A14:G14"/>
    <mergeCell ref="J6:K6"/>
    <mergeCell ref="H6:I6"/>
    <mergeCell ref="F6:G6"/>
    <mergeCell ref="L6:M6"/>
    <mergeCell ref="N6:O6"/>
  </mergeCells>
  <pageMargins left="3.937007874015748E-2" right="3.937007874015748E-2" top="0.19685039370078741" bottom="0.15748031496062992" header="0.11811023622047245" footer="0.31496062992125984"/>
  <pageSetup paperSize="9" scale="5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Сухина Полина Сергеевна</dc:creator>
  <cp:lastModifiedBy>Лобанова Елена Юрьевна</cp:lastModifiedBy>
  <cp:lastPrinted>2024-07-12T07:56:06Z</cp:lastPrinted>
  <dcterms:created xsi:type="dcterms:W3CDTF">2021-02-16T08:54:09Z</dcterms:created>
  <dcterms:modified xsi:type="dcterms:W3CDTF">2026-05-21T08:32:40Z</dcterms:modified>
</cp:coreProperties>
</file>