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ир 2026\ГОТОВО\ГОТОВОЕ 14.06.2026\"/>
    </mc:Choice>
  </mc:AlternateContent>
  <xr:revisionPtr revIDLastSave="0" documentId="8_{D04F6CF8-2E09-4D82-88B4-32D11A23A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(2)" sheetId="2" r:id="rId1"/>
    <sheet name="Лист1" sheetId="1" r:id="rId2"/>
    <sheet name="Лист2" sheetId="3" r:id="rId3"/>
  </sheets>
  <definedNames>
    <definedName name="_xlnm.Print_Area" localSheetId="1">Лист1!$A$1:$Q$12</definedName>
    <definedName name="_xlnm.Print_Area" localSheetId="0">'Лист1 (2)'!$A$1:$Q$12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2" l="1"/>
  <c r="L4" i="2" s="1"/>
  <c r="M4" i="2" s="1"/>
  <c r="D6" i="2"/>
  <c r="N4" i="2"/>
  <c r="O4" i="2" s="1"/>
  <c r="P4" i="2" s="1"/>
  <c r="Q4" i="2" s="1"/>
  <c r="J4" i="2"/>
  <c r="H4" i="2"/>
  <c r="F4" i="2"/>
  <c r="N5" i="2"/>
  <c r="O5" i="2" s="1"/>
  <c r="P5" i="2" s="1"/>
  <c r="Q5" i="2" s="1"/>
  <c r="K5" i="2"/>
  <c r="L5" i="2" s="1"/>
  <c r="M5" i="2" s="1"/>
  <c r="J5" i="2"/>
  <c r="H5" i="2"/>
  <c r="F5" i="2"/>
  <c r="F6" i="2" s="1"/>
  <c r="H6" i="2" l="1"/>
  <c r="Q6" i="2" s="1"/>
  <c r="J6" i="2"/>
  <c r="N4" i="1"/>
  <c r="O4" i="1" s="1"/>
  <c r="P4" i="1" s="1"/>
  <c r="Q4" i="1" s="1"/>
  <c r="K4" i="1"/>
  <c r="L4" i="1" s="1"/>
  <c r="M4" i="1" s="1"/>
  <c r="J4" i="1"/>
  <c r="H4" i="1"/>
  <c r="F4" i="1"/>
  <c r="D6" i="1" l="1"/>
  <c r="N5" i="1"/>
  <c r="O5" i="1" s="1"/>
  <c r="P5" i="1" s="1"/>
  <c r="Q5" i="1" s="1"/>
  <c r="Q6" i="1" s="1"/>
  <c r="K5" i="1"/>
  <c r="L5" i="1" s="1"/>
  <c r="M5" i="1" s="1"/>
  <c r="J5" i="1"/>
  <c r="J6" i="1" s="1"/>
  <c r="H5" i="1"/>
  <c r="H6" i="1" s="1"/>
  <c r="F5" i="1"/>
  <c r="F6" i="1" s="1"/>
</calcChain>
</file>

<file path=xl/sharedStrings.xml><?xml version="1.0" encoding="utf-8"?>
<sst xmlns="http://schemas.openxmlformats.org/spreadsheetml/2006/main" count="58" uniqueCount="28">
  <si>
    <t>№ п/п</t>
  </si>
  <si>
    <t>Наименование</t>
  </si>
  <si>
    <t>единица измерения</t>
  </si>
  <si>
    <t>кол-во</t>
  </si>
  <si>
    <t>Поставщик №1</t>
  </si>
  <si>
    <t>Поставщик №2</t>
  </si>
  <si>
    <t>Поставщик №3</t>
  </si>
  <si>
    <t>Цена за ед., руб</t>
  </si>
  <si>
    <t>Стоимость, руб</t>
  </si>
  <si>
    <t>Средняя цена &lt;Ц&gt;, руб.</t>
  </si>
  <si>
    <t>Среднее квадратическое отклонение, σ</t>
  </si>
  <si>
    <t>Коэффициент вариации,  V</t>
  </si>
  <si>
    <t>Начальная цена контракта согласно проведенному расчету, руб</t>
  </si>
  <si>
    <t>Цена за единицу товара согласно проведенному расчету, руб.</t>
  </si>
  <si>
    <t>Предлагаемая стоимость товара, руб.</t>
  </si>
  <si>
    <t>Предлагаемая стоимость, руб.</t>
  </si>
  <si>
    <t>Приложение №1</t>
  </si>
  <si>
    <t>ИТОГО</t>
  </si>
  <si>
    <t>шт</t>
  </si>
  <si>
    <t>капитан вн. службы</t>
  </si>
  <si>
    <t>Заместитель начальника отдела охраны</t>
  </si>
  <si>
    <t>А.М. Ишимов</t>
  </si>
  <si>
    <t>Компьютер персональный настольный (моноблок)</t>
  </si>
  <si>
    <t>Многофункциональное устройство (МФУ)</t>
  </si>
  <si>
    <t>ЗНОО</t>
  </si>
  <si>
    <t>Услуга по предоставлению стрелкового тира</t>
  </si>
  <si>
    <t>час</t>
  </si>
  <si>
    <t>Услуга по предоставлении помещения для ожидания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</si>
</sst>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wrapText="1"/>
    </xf>
    <xf numFmtId="0" fontId="6" fillId="2" borderId="1" xfId="0" applyFont="1" applyFill="1" applyBorder="1"/>
    <xf numFmtId="0" fontId="4" fillId="0" borderId="2" xfId="0" applyFont="1" applyBorder="1" applyAlignment="1">
      <alignment horizontal="justify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zoomScale="85" zoomScaleNormal="85" zoomScaleSheetLayoutView="70" workbookViewId="0">
      <selection activeCell="X19" sqref="X19"/>
    </sheetView>
  </sheetViews>
  <sheetFormatPr defaultRowHeight="15" x14ac:dyDescent="0.25"/>
  <cols>
    <col min="1" max="1" width="4.7109375" customWidth="1"/>
    <col min="2" max="2" width="61" customWidth="1"/>
    <col min="3" max="3" width="11.140625" customWidth="1"/>
    <col min="4" max="4" width="8.140625" customWidth="1"/>
    <col min="5" max="5" width="10" bestFit="1" customWidth="1"/>
    <col min="6" max="6" width="11.85546875" customWidth="1"/>
    <col min="7" max="7" width="9.42578125" customWidth="1"/>
    <col min="8" max="8" width="11.42578125" customWidth="1"/>
    <col min="9" max="9" width="10" bestFit="1" customWidth="1"/>
    <col min="10" max="10" width="12.7109375" customWidth="1"/>
    <col min="11" max="11" width="10" bestFit="1" customWidth="1"/>
    <col min="12" max="12" width="9.28515625" bestFit="1" customWidth="1"/>
    <col min="13" max="13" width="9.7109375" customWidth="1"/>
    <col min="14" max="14" width="12.42578125" customWidth="1"/>
    <col min="15" max="15" width="9.7109375" customWidth="1"/>
    <col min="16" max="16" width="9.7109375" bestFit="1" customWidth="1"/>
    <col min="17" max="17" width="12.7109375" customWidth="1"/>
  </cols>
  <sheetData>
    <row r="1" spans="1:18" ht="1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/>
      <c r="G1" s="21" t="s">
        <v>5</v>
      </c>
      <c r="H1" s="21"/>
      <c r="I1" s="21" t="s">
        <v>6</v>
      </c>
      <c r="J1" s="21"/>
      <c r="K1" s="10"/>
      <c r="L1" s="10"/>
      <c r="M1" s="10"/>
      <c r="N1" s="10"/>
      <c r="O1" s="24" t="s">
        <v>16</v>
      </c>
      <c r="P1" s="24"/>
      <c r="Q1" s="24"/>
    </row>
    <row r="2" spans="1:18" ht="87" customHeight="1" x14ac:dyDescent="0.25">
      <c r="A2" s="21"/>
      <c r="B2" s="21"/>
      <c r="C2" s="21"/>
      <c r="D2" s="21"/>
      <c r="E2" s="25"/>
      <c r="F2" s="25"/>
      <c r="G2" s="25"/>
      <c r="H2" s="25"/>
      <c r="I2" s="25"/>
      <c r="J2" s="25"/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14</v>
      </c>
      <c r="Q2" s="21" t="s">
        <v>15</v>
      </c>
      <c r="R2" s="1"/>
    </row>
    <row r="3" spans="1:18" ht="30.75" customHeight="1" x14ac:dyDescent="0.25">
      <c r="A3" s="21"/>
      <c r="B3" s="21"/>
      <c r="C3" s="21"/>
      <c r="D3" s="21"/>
      <c r="E3" s="9" t="s">
        <v>7</v>
      </c>
      <c r="F3" s="9" t="s">
        <v>8</v>
      </c>
      <c r="G3" s="9" t="s">
        <v>7</v>
      </c>
      <c r="H3" s="9" t="s">
        <v>8</v>
      </c>
      <c r="I3" s="9" t="s">
        <v>7</v>
      </c>
      <c r="J3" s="9" t="s">
        <v>8</v>
      </c>
      <c r="K3" s="21"/>
      <c r="L3" s="21"/>
      <c r="M3" s="21"/>
      <c r="N3" s="21"/>
      <c r="O3" s="21"/>
      <c r="P3" s="21"/>
      <c r="Q3" s="21"/>
      <c r="R3" s="1"/>
    </row>
    <row r="4" spans="1:18" ht="30.75" customHeight="1" x14ac:dyDescent="0.25">
      <c r="A4" s="20">
        <v>1</v>
      </c>
      <c r="B4" s="18" t="s">
        <v>25</v>
      </c>
      <c r="C4" s="20" t="s">
        <v>26</v>
      </c>
      <c r="D4" s="20">
        <v>26</v>
      </c>
      <c r="E4" s="14">
        <v>1800</v>
      </c>
      <c r="F4" s="15">
        <f t="shared" ref="F4" si="0">E4*D4</f>
        <v>46800</v>
      </c>
      <c r="G4" s="14">
        <v>2000</v>
      </c>
      <c r="H4" s="15">
        <f t="shared" ref="H4" si="1">G4*D4</f>
        <v>52000</v>
      </c>
      <c r="I4" s="14">
        <v>2200</v>
      </c>
      <c r="J4" s="6">
        <f t="shared" ref="J4" si="2">I4*D4</f>
        <v>57200</v>
      </c>
      <c r="K4" s="6">
        <f>ROUND((E4+G4+I4)/3,2)</f>
        <v>2000</v>
      </c>
      <c r="L4" s="5">
        <f t="shared" ref="L4" si="3">SQRT(((E4-K4)^2+(G4-K4)^2+(I4-K4)^2)/2)</f>
        <v>200</v>
      </c>
      <c r="M4" s="7">
        <f t="shared" ref="M4" si="4">L4/K4</f>
        <v>0.1</v>
      </c>
      <c r="N4" s="6">
        <f t="shared" ref="N4" si="5">ROUND((E4+G4+I4)/3,2)*D4</f>
        <v>52000</v>
      </c>
      <c r="O4" s="6">
        <f t="shared" ref="O4" si="6">N4/D4</f>
        <v>2000</v>
      </c>
      <c r="P4" s="6">
        <f t="shared" ref="P4" si="7">ROUND(O4,2)</f>
        <v>2000</v>
      </c>
      <c r="Q4" s="6">
        <f t="shared" ref="Q4" si="8">P4*D4</f>
        <v>52000</v>
      </c>
      <c r="R4" s="1"/>
    </row>
    <row r="5" spans="1:18" ht="30.75" customHeight="1" x14ac:dyDescent="0.25">
      <c r="A5" s="9">
        <v>2</v>
      </c>
      <c r="B5" s="18" t="s">
        <v>27</v>
      </c>
      <c r="C5" s="19" t="s">
        <v>26</v>
      </c>
      <c r="D5" s="9">
        <v>12</v>
      </c>
      <c r="E5" s="14">
        <v>1750</v>
      </c>
      <c r="F5" s="15">
        <f t="shared" ref="F5" si="9">E5*D5</f>
        <v>21000</v>
      </c>
      <c r="G5" s="14">
        <v>2000</v>
      </c>
      <c r="H5" s="15">
        <f t="shared" ref="H5" si="10">G5*D5</f>
        <v>24000</v>
      </c>
      <c r="I5" s="14">
        <v>2000</v>
      </c>
      <c r="J5" s="6">
        <f t="shared" ref="J5" si="11">I5*D5</f>
        <v>24000</v>
      </c>
      <c r="K5" s="6">
        <f t="shared" ref="K5" si="12">ROUND((E5+G5+I5)/3,2)</f>
        <v>1916.67</v>
      </c>
      <c r="L5" s="5">
        <f t="shared" ref="L5" si="13">SQRT(((E5-K5)^2+(G5-K5)^2+(I5-K5)^2)/2)</f>
        <v>144.33756735514146</v>
      </c>
      <c r="M5" s="7">
        <f t="shared" ref="M5" si="14">L5/K5</f>
        <v>7.5306425913246128E-2</v>
      </c>
      <c r="N5" s="6">
        <f t="shared" ref="N5" si="15">ROUND((E5+G5+I5)/3,2)*D5</f>
        <v>23000.04</v>
      </c>
      <c r="O5" s="6">
        <f t="shared" ref="O5" si="16">N5/D5</f>
        <v>1916.67</v>
      </c>
      <c r="P5" s="6">
        <f t="shared" ref="P5" si="17">ROUND(O5,2)</f>
        <v>1916.67</v>
      </c>
      <c r="Q5" s="6">
        <f>P5*D5</f>
        <v>23000.04</v>
      </c>
      <c r="R5" s="1"/>
    </row>
    <row r="6" spans="1:18" ht="21.75" customHeight="1" x14ac:dyDescent="0.25">
      <c r="A6" s="11"/>
      <c r="B6" s="12" t="s">
        <v>17</v>
      </c>
      <c r="C6" s="5"/>
      <c r="D6" s="8">
        <f>SUM(D4:D5)</f>
        <v>38</v>
      </c>
      <c r="E6" s="6"/>
      <c r="F6" s="16">
        <f>SUM(F4:F5)</f>
        <v>67800</v>
      </c>
      <c r="G6" s="6"/>
      <c r="H6" s="16">
        <f>SUM(H4:H5)</f>
        <v>76000</v>
      </c>
      <c r="I6" s="6"/>
      <c r="J6" s="17">
        <f>SUM(J4:J5)</f>
        <v>81200</v>
      </c>
      <c r="K6" s="6"/>
      <c r="L6" s="5"/>
      <c r="M6" s="7"/>
      <c r="N6" s="6"/>
      <c r="O6" s="6"/>
      <c r="P6" s="6"/>
      <c r="Q6" s="17">
        <f>SMALL(E6:J6,1)</f>
        <v>67800</v>
      </c>
    </row>
    <row r="7" spans="1:18" ht="15.75" x14ac:dyDescent="0.25">
      <c r="H7" s="4"/>
    </row>
    <row r="10" spans="1:18" ht="16.5" x14ac:dyDescent="0.25">
      <c r="A10" s="22" t="s">
        <v>24</v>
      </c>
      <c r="B10" s="22"/>
      <c r="I10" s="3"/>
    </row>
    <row r="11" spans="1:18" ht="16.5" x14ac:dyDescent="0.25">
      <c r="A11" s="22" t="s">
        <v>19</v>
      </c>
      <c r="B11" s="22"/>
      <c r="I11" s="2"/>
      <c r="P11" s="23" t="s">
        <v>21</v>
      </c>
      <c r="Q11" s="23"/>
    </row>
  </sheetData>
  <mergeCells count="21">
    <mergeCell ref="A10:B10"/>
    <mergeCell ref="A11:B11"/>
    <mergeCell ref="P11:Q11"/>
    <mergeCell ref="A1:A3"/>
    <mergeCell ref="B1:B3"/>
    <mergeCell ref="C1:C3"/>
    <mergeCell ref="D1:D3"/>
    <mergeCell ref="I1:J1"/>
    <mergeCell ref="O1:Q1"/>
    <mergeCell ref="E2:F2"/>
    <mergeCell ref="G2:H2"/>
    <mergeCell ref="I2:J2"/>
    <mergeCell ref="K2:K3"/>
    <mergeCell ref="L2:L3"/>
    <mergeCell ref="M2:M3"/>
    <mergeCell ref="N2:N3"/>
    <mergeCell ref="O2:O3"/>
    <mergeCell ref="E1:F1"/>
    <mergeCell ref="G1:H1"/>
    <mergeCell ref="P2:P3"/>
    <mergeCell ref="Q2:Q3"/>
  </mergeCells>
  <pageMargins left="0.78740157480314965" right="0.5118110236220472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zoomScaleSheetLayoutView="70" workbookViewId="0">
      <selection activeCell="K12" sqref="K12"/>
    </sheetView>
  </sheetViews>
  <sheetFormatPr defaultRowHeight="15" x14ac:dyDescent="0.25"/>
  <cols>
    <col min="1" max="1" width="4.7109375" customWidth="1"/>
    <col min="2" max="2" width="61" customWidth="1"/>
    <col min="3" max="3" width="11.140625" customWidth="1"/>
    <col min="4" max="4" width="8.140625" customWidth="1"/>
    <col min="5" max="5" width="10" bestFit="1" customWidth="1"/>
    <col min="6" max="6" width="11.85546875" customWidth="1"/>
    <col min="7" max="7" width="9.42578125" customWidth="1"/>
    <col min="8" max="8" width="11.42578125" customWidth="1"/>
    <col min="9" max="9" width="10" bestFit="1" customWidth="1"/>
    <col min="10" max="10" width="12.7109375" customWidth="1"/>
    <col min="11" max="11" width="10" bestFit="1" customWidth="1"/>
    <col min="12" max="12" width="9.28515625" bestFit="1" customWidth="1"/>
    <col min="13" max="13" width="9.7109375" customWidth="1"/>
    <col min="14" max="14" width="12.42578125" customWidth="1"/>
    <col min="15" max="15" width="9.7109375" customWidth="1"/>
    <col min="16" max="16" width="9.7109375" bestFit="1" customWidth="1"/>
    <col min="17" max="17" width="12.7109375" customWidth="1"/>
  </cols>
  <sheetData>
    <row r="1" spans="1:18" ht="1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/>
      <c r="G1" s="21" t="s">
        <v>5</v>
      </c>
      <c r="H1" s="21"/>
      <c r="I1" s="21" t="s">
        <v>6</v>
      </c>
      <c r="J1" s="21"/>
      <c r="K1" s="10"/>
      <c r="L1" s="10"/>
      <c r="M1" s="10"/>
      <c r="N1" s="10"/>
      <c r="O1" s="24" t="s">
        <v>16</v>
      </c>
      <c r="P1" s="24"/>
      <c r="Q1" s="24"/>
    </row>
    <row r="2" spans="1:18" ht="87" customHeight="1" x14ac:dyDescent="0.25">
      <c r="A2" s="21"/>
      <c r="B2" s="21"/>
      <c r="C2" s="21"/>
      <c r="D2" s="21"/>
      <c r="E2" s="25"/>
      <c r="F2" s="25"/>
      <c r="G2" s="25"/>
      <c r="H2" s="25"/>
      <c r="I2" s="25"/>
      <c r="J2" s="25"/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14</v>
      </c>
      <c r="Q2" s="21" t="s">
        <v>15</v>
      </c>
      <c r="R2" s="1"/>
    </row>
    <row r="3" spans="1:18" ht="30.75" customHeight="1" thickBot="1" x14ac:dyDescent="0.3">
      <c r="A3" s="21"/>
      <c r="B3" s="21"/>
      <c r="C3" s="21"/>
      <c r="D3" s="21"/>
      <c r="E3" s="9" t="s">
        <v>7</v>
      </c>
      <c r="F3" s="9" t="s">
        <v>8</v>
      </c>
      <c r="G3" s="9" t="s">
        <v>7</v>
      </c>
      <c r="H3" s="9" t="s">
        <v>8</v>
      </c>
      <c r="I3" s="9" t="s">
        <v>7</v>
      </c>
      <c r="J3" s="9" t="s">
        <v>8</v>
      </c>
      <c r="K3" s="21"/>
      <c r="L3" s="21"/>
      <c r="M3" s="21"/>
      <c r="N3" s="21"/>
      <c r="O3" s="21"/>
      <c r="P3" s="21"/>
      <c r="Q3" s="21"/>
      <c r="R3" s="1"/>
    </row>
    <row r="4" spans="1:18" ht="15" customHeight="1" thickBot="1" x14ac:dyDescent="0.3">
      <c r="A4" s="9">
        <v>1</v>
      </c>
      <c r="B4" s="13" t="s">
        <v>22</v>
      </c>
      <c r="C4" s="9" t="s">
        <v>18</v>
      </c>
      <c r="D4" s="9">
        <v>8</v>
      </c>
      <c r="E4" s="14">
        <v>57299</v>
      </c>
      <c r="F4" s="15">
        <f t="shared" ref="F4" si="0">E4*D4</f>
        <v>458392</v>
      </c>
      <c r="G4" s="14">
        <v>51584</v>
      </c>
      <c r="H4" s="15">
        <f t="shared" ref="H4" si="1">G4*D4</f>
        <v>412672</v>
      </c>
      <c r="I4" s="14">
        <v>51760</v>
      </c>
      <c r="J4" s="6">
        <f t="shared" ref="J4" si="2">I4*D4</f>
        <v>414080</v>
      </c>
      <c r="K4" s="6">
        <f t="shared" ref="K4" si="3">ROUND((E4+G4+I4)/3,2)</f>
        <v>53547.67</v>
      </c>
      <c r="L4" s="5">
        <f t="shared" ref="L4" si="4">SQRT(((E4-K4)^2+(G4-K4)^2+(I4-K4)^2)/2)</f>
        <v>3249.9415892212583</v>
      </c>
      <c r="M4" s="7">
        <f t="shared" ref="M4" si="5">L4/K4</f>
        <v>6.0692493048180404E-2</v>
      </c>
      <c r="N4" s="6">
        <f t="shared" ref="N4" si="6">ROUND((E4+G4+I4)/3,2)*D4</f>
        <v>428381.36</v>
      </c>
      <c r="O4" s="6">
        <f t="shared" ref="O4" si="7">N4/D4</f>
        <v>53547.67</v>
      </c>
      <c r="P4" s="6">
        <f t="shared" ref="P4" si="8">ROUND(O4,2)</f>
        <v>53547.67</v>
      </c>
      <c r="Q4" s="6">
        <f t="shared" ref="Q4" si="9">P4*D4</f>
        <v>428381.36</v>
      </c>
      <c r="R4" s="1"/>
    </row>
    <row r="5" spans="1:18" ht="15" customHeight="1" thickBot="1" x14ac:dyDescent="0.3">
      <c r="A5" s="9">
        <v>2</v>
      </c>
      <c r="B5" s="13" t="s">
        <v>23</v>
      </c>
      <c r="C5" s="9" t="s">
        <v>18</v>
      </c>
      <c r="D5" s="9">
        <v>8</v>
      </c>
      <c r="E5" s="14">
        <v>37799</v>
      </c>
      <c r="F5" s="15">
        <f t="shared" ref="F5" si="10">E5*D5</f>
        <v>302392</v>
      </c>
      <c r="G5" s="14">
        <v>37049</v>
      </c>
      <c r="H5" s="15">
        <f t="shared" ref="H5" si="11">G5*D5</f>
        <v>296392</v>
      </c>
      <c r="I5" s="14">
        <v>38590</v>
      </c>
      <c r="J5" s="6">
        <f t="shared" ref="J5" si="12">I5*D5</f>
        <v>308720</v>
      </c>
      <c r="K5" s="6">
        <f t="shared" ref="K5" si="13">ROUND((E5+G5+I5)/3,2)</f>
        <v>37812.67</v>
      </c>
      <c r="L5" s="5">
        <f t="shared" ref="L5" si="14">SQRT(((E5-K5)^2+(G5-K5)^2+(I5-K5)^2)/2)</f>
        <v>770.59089882375326</v>
      </c>
      <c r="M5" s="7">
        <f t="shared" ref="M5" si="15">L5/K5</f>
        <v>2.0379171817905304E-2</v>
      </c>
      <c r="N5" s="6">
        <f t="shared" ref="N5" si="16">ROUND((E5+G5+I5)/3,2)*D5</f>
        <v>302501.36</v>
      </c>
      <c r="O5" s="6">
        <f t="shared" ref="O5" si="17">N5/D5</f>
        <v>37812.67</v>
      </c>
      <c r="P5" s="6">
        <f t="shared" ref="P5" si="18">ROUND(O5,2)</f>
        <v>37812.67</v>
      </c>
      <c r="Q5" s="6">
        <f t="shared" ref="Q5" si="19">P5*D5</f>
        <v>302501.36</v>
      </c>
      <c r="R5" s="1"/>
    </row>
    <row r="6" spans="1:18" x14ac:dyDescent="0.25">
      <c r="A6" s="11"/>
      <c r="B6" s="12" t="s">
        <v>17</v>
      </c>
      <c r="C6" s="5"/>
      <c r="D6" s="8">
        <f>SUM(D5:D5)</f>
        <v>8</v>
      </c>
      <c r="E6" s="6"/>
      <c r="F6" s="6">
        <f>SUM(F4:F5)</f>
        <v>760784</v>
      </c>
      <c r="G6" s="6"/>
      <c r="H6" s="6">
        <f>SUM(H4:H5)</f>
        <v>709064</v>
      </c>
      <c r="I6" s="6"/>
      <c r="J6" s="6">
        <f>SUM(J4:J5)</f>
        <v>722800</v>
      </c>
      <c r="K6" s="6"/>
      <c r="L6" s="5"/>
      <c r="M6" s="7"/>
      <c r="N6" s="6"/>
      <c r="O6" s="6"/>
      <c r="P6" s="6"/>
      <c r="Q6" s="6">
        <f>SUM(Q4:Q5)</f>
        <v>730882.72</v>
      </c>
    </row>
    <row r="7" spans="1:18" ht="15.75" x14ac:dyDescent="0.25">
      <c r="H7" s="4"/>
    </row>
    <row r="10" spans="1:18" ht="16.5" x14ac:dyDescent="0.25">
      <c r="A10" s="22" t="s">
        <v>20</v>
      </c>
      <c r="B10" s="22"/>
      <c r="I10" s="3"/>
    </row>
    <row r="11" spans="1:18" ht="16.5" x14ac:dyDescent="0.25">
      <c r="A11" s="22" t="s">
        <v>19</v>
      </c>
      <c r="B11" s="22"/>
      <c r="I11" s="2"/>
      <c r="P11" s="23" t="s">
        <v>21</v>
      </c>
      <c r="Q11" s="23"/>
    </row>
  </sheetData>
  <mergeCells count="21">
    <mergeCell ref="B1:B3"/>
    <mergeCell ref="K2:K3"/>
    <mergeCell ref="A10:B10"/>
    <mergeCell ref="A11:B11"/>
    <mergeCell ref="A1:A3"/>
    <mergeCell ref="G1:H1"/>
    <mergeCell ref="C1:C3"/>
    <mergeCell ref="E1:F1"/>
    <mergeCell ref="E2:F2"/>
    <mergeCell ref="N2:N3"/>
    <mergeCell ref="L2:L3"/>
    <mergeCell ref="D1:D3"/>
    <mergeCell ref="G2:H2"/>
    <mergeCell ref="I2:J2"/>
    <mergeCell ref="M2:M3"/>
    <mergeCell ref="I1:J1"/>
    <mergeCell ref="O1:Q1"/>
    <mergeCell ref="Q2:Q3"/>
    <mergeCell ref="O2:O3"/>
    <mergeCell ref="P11:Q11"/>
    <mergeCell ref="P2:P3"/>
  </mergeCells>
  <phoneticPr fontId="2" type="noConversion"/>
  <pageMargins left="0.78740157480314965" right="0.51181102362204722" top="0.78740157480314965" bottom="0.78740157480314965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Лист1</vt:lpstr>
      <vt:lpstr>Лист2</vt:lpstr>
      <vt:lpstr>Лист1!Область_печати</vt:lpstr>
      <vt:lpstr>'Лист1 (2)'!Область_печати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</dc:creator>
  <cp:lastModifiedBy>User</cp:lastModifiedBy>
  <cp:lastPrinted>2025-10-07T09:59:28Z</cp:lastPrinted>
  <dcterms:created xsi:type="dcterms:W3CDTF">2015-07-20T10:42:37Z</dcterms:created>
  <dcterms:modified xsi:type="dcterms:W3CDTF">2026-06-14T06:07:31Z</dcterms:modified>
</cp:coreProperties>
</file>