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56Б_2026 Компьютерная техника\"/>
    </mc:Choice>
  </mc:AlternateContent>
  <xr:revisionPtr revIDLastSave="0" documentId="13_ncr:1_{7C2C6F59-2963-43CA-8E23-3855AA9167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Лист1!$A$1:$L$21</definedName>
  </definedNames>
  <calcPr calcId="181029" refMode="R1C1"/>
</workbook>
</file>

<file path=xl/calcChain.xml><?xml version="1.0" encoding="utf-8"?>
<calcChain xmlns="http://schemas.openxmlformats.org/spreadsheetml/2006/main">
  <c r="L19" i="1" l="1"/>
  <c r="L17" i="1"/>
  <c r="K17" i="1"/>
  <c r="J17" i="1"/>
  <c r="I17" i="1"/>
  <c r="L15" i="1"/>
  <c r="K15" i="1"/>
  <c r="J15" i="1"/>
  <c r="I15" i="1"/>
  <c r="K14" i="1"/>
  <c r="J14" i="1"/>
  <c r="I14" i="1"/>
  <c r="L14" i="1" s="1"/>
  <c r="L13" i="1"/>
  <c r="K13" i="1"/>
  <c r="J13" i="1"/>
  <c r="I13" i="1"/>
  <c r="L11" i="1"/>
  <c r="L12" i="1"/>
  <c r="K12" i="1"/>
  <c r="J12" i="1"/>
  <c r="I12" i="1"/>
  <c r="K11" i="1"/>
  <c r="J11" i="1"/>
  <c r="I11" i="1"/>
  <c r="I16" i="1"/>
  <c r="L16" i="1" s="1"/>
  <c r="K16" i="1"/>
  <c r="J16" i="1"/>
  <c r="I18" i="1"/>
  <c r="L18" i="1" s="1"/>
  <c r="J18" i="1" l="1"/>
  <c r="K18" i="1"/>
</calcChain>
</file>

<file path=xl/sharedStrings.xml><?xml version="1.0" encoding="utf-8"?>
<sst xmlns="http://schemas.openxmlformats.org/spreadsheetml/2006/main" count="47" uniqueCount="37">
  <si>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</si>
  <si>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</si>
  <si>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</si>
  <si>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</si>
  <si>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</si>
  <si>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</si>
  <si>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</si>
  <si>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</si>
  <si>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</si>
  <si>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</si>
  <si>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</si>
  <si>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</si>
  <si>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</si>
  <si>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</si>
  <si>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</si>
  <si>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</si>
  <si>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</si>
  <si>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</si>
  <si>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</si>
  <si>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шт.</t>
  </si>
  <si>
    <t>Планшет TECLAST T65Max 8/256 GB G99 4G, 1920x1200, Android 14, серебристый</t>
  </si>
  <si>
    <t xml:space="preserve">Графический планшет Wacom Intuos M CTL-6100WLK-N A5, черный </t>
  </si>
  <si>
    <t>Веб-камера KEYRON KQ4M3FA1</t>
  </si>
  <si>
    <t>Мышь компьютерная Logitech M240 Bluetooth</t>
  </si>
  <si>
    <t xml:space="preserve">Мышь компьютерная A4Tech OP-335S оптическая (1200dpi) silent USB (3but) </t>
  </si>
  <si>
    <t>Наушники с микрофоном A4Tech HU-10 черный 2м накладные USB огловье (HU-10/USB/BLACK)</t>
  </si>
  <si>
    <t xml:space="preserve">Сетевой фильтр ZIS Pilot S-MAX 3м (5 евро, 1 росс, увеличенная мощность 3500 Вт)
</t>
  </si>
  <si>
    <t>Моноблок Lenovo thinkcentre neo 50a 27 Gen 5 All-In-One 27' FHD (1920x1080) IPS AG 300N, i7-13620H, 16GB SO-DIMM DDR5-5200, 512GB SSD M.2, Intel UHD, WiFi6, BT, 5.0MP, USB KB&amp;Mouse, Win 11 Pro, Luna Grey, 1Y</t>
  </si>
  <si>
    <t>Поставка компьютерной техники и комплектующих</t>
  </si>
  <si>
    <t>26.20.11.130</t>
  </si>
  <si>
    <t>26.20.16.161</t>
  </si>
  <si>
    <t>26.40.33.110</t>
  </si>
  <si>
    <t>26.20.16.170</t>
  </si>
  <si>
    <t>26.40.42.120</t>
  </si>
  <si>
    <t>26.20.1</t>
  </si>
  <si>
    <t>32.30.16.139</t>
  </si>
  <si>
    <t>НМЦК составляет: 559 381 (Пятьсот пятьдесят девять тысяч триста восемьдесят один) рубль 63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</si>
</sst>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"/>
  <sheetViews>
    <sheetView tabSelected="1" view="pageBreakPreview" topLeftCell="A10" zoomScaleNormal="100" zoomScaleSheetLayoutView="100" workbookViewId="0">
      <selection activeCell="C5" sqref="C5:L5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1.1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12" ht="27" customHeight="1" x14ac:dyDescent="0.25">
      <c r="A5" s="27" t="s">
        <v>18</v>
      </c>
      <c r="B5" s="27"/>
      <c r="C5" s="28" t="s">
        <v>28</v>
      </c>
      <c r="D5" s="29"/>
      <c r="E5" s="29"/>
      <c r="F5" s="29"/>
      <c r="G5" s="29"/>
      <c r="H5" s="29"/>
      <c r="I5" s="29"/>
      <c r="J5" s="29"/>
      <c r="K5" s="29"/>
      <c r="L5" s="30"/>
    </row>
    <row r="6" spans="1:12" ht="47.25" customHeight="1" x14ac:dyDescent="0.25">
      <c r="A6" s="27" t="s">
        <v>1</v>
      </c>
      <c r="B6" s="27"/>
      <c r="C6" s="31" t="s">
        <v>2</v>
      </c>
      <c r="D6" s="32"/>
      <c r="E6" s="32"/>
      <c r="F6" s="32"/>
      <c r="G6" s="32"/>
      <c r="H6" s="32"/>
      <c r="I6" s="32"/>
      <c r="J6" s="32"/>
      <c r="K6" s="32"/>
      <c r="L6" s="33"/>
    </row>
    <row r="7" spans="1:12" ht="42.75" customHeight="1" x14ac:dyDescent="0.25">
      <c r="A7" s="21" t="s">
        <v>16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4"/>
    </row>
    <row r="8" spans="1:12" ht="145.5" customHeight="1" x14ac:dyDescent="0.25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ht="42" customHeight="1" x14ac:dyDescent="0.25">
      <c r="A9" s="35" t="s">
        <v>3</v>
      </c>
      <c r="B9" s="35" t="s">
        <v>4</v>
      </c>
      <c r="C9" s="36" t="s">
        <v>5</v>
      </c>
      <c r="D9" s="35" t="s">
        <v>6</v>
      </c>
      <c r="E9" s="36" t="s">
        <v>7</v>
      </c>
      <c r="F9" s="5" t="s">
        <v>13</v>
      </c>
      <c r="G9" s="5" t="s">
        <v>14</v>
      </c>
      <c r="H9" s="5" t="s">
        <v>15</v>
      </c>
      <c r="I9" s="36" t="s">
        <v>17</v>
      </c>
      <c r="J9" s="6" t="s">
        <v>8</v>
      </c>
      <c r="K9" s="6" t="s">
        <v>9</v>
      </c>
      <c r="L9" s="15" t="s">
        <v>10</v>
      </c>
    </row>
    <row r="10" spans="1:12" ht="58.5" customHeight="1" x14ac:dyDescent="0.25">
      <c r="A10" s="35"/>
      <c r="B10" s="35"/>
      <c r="C10" s="36"/>
      <c r="D10" s="35"/>
      <c r="E10" s="36"/>
      <c r="F10" s="5" t="s">
        <v>11</v>
      </c>
      <c r="G10" s="5" t="s">
        <v>11</v>
      </c>
      <c r="H10" s="5" t="s">
        <v>11</v>
      </c>
      <c r="I10" s="36"/>
      <c r="J10" s="7"/>
      <c r="K10" s="7"/>
      <c r="L10" s="14"/>
    </row>
    <row r="11" spans="1:12" ht="58.5" customHeight="1" x14ac:dyDescent="0.25">
      <c r="A11" s="8">
        <v>1</v>
      </c>
      <c r="B11" s="20" t="s">
        <v>20</v>
      </c>
      <c r="C11" s="42" t="s">
        <v>29</v>
      </c>
      <c r="D11" s="8" t="s">
        <v>19</v>
      </c>
      <c r="E11" s="16">
        <v>15</v>
      </c>
      <c r="F11" s="17">
        <v>18900</v>
      </c>
      <c r="G11" s="17">
        <v>20084</v>
      </c>
      <c r="H11" s="17">
        <v>20150</v>
      </c>
      <c r="I11" s="9">
        <f t="shared" ref="I11:I18" si="0">ROUND((AVERAGE(F11:H11)),2)</f>
        <v>19711.330000000002</v>
      </c>
      <c r="J11" s="10">
        <f t="shared" ref="J11:J13" si="1">STDEV(F11:H11)</f>
        <v>703.40979047304518</v>
      </c>
      <c r="K11" s="11">
        <f t="shared" ref="K11:K13" si="2">STDEV(F11:H11)/AVERAGE(F11:H11)</f>
        <v>3.5685550976073586E-2</v>
      </c>
      <c r="L11" s="5">
        <f t="shared" ref="L11:L18" si="3">ROUND((I11*E11),2)</f>
        <v>295669.95</v>
      </c>
    </row>
    <row r="12" spans="1:12" ht="58.5" customHeight="1" x14ac:dyDescent="0.25">
      <c r="A12" s="8">
        <v>2</v>
      </c>
      <c r="B12" s="20" t="s">
        <v>21</v>
      </c>
      <c r="C12" s="8" t="s">
        <v>30</v>
      </c>
      <c r="D12" s="8" t="s">
        <v>19</v>
      </c>
      <c r="E12" s="16">
        <v>1</v>
      </c>
      <c r="F12" s="17">
        <v>15990</v>
      </c>
      <c r="G12" s="17">
        <v>16320</v>
      </c>
      <c r="H12" s="17">
        <v>17423</v>
      </c>
      <c r="I12" s="9">
        <f t="shared" si="0"/>
        <v>16577.669999999998</v>
      </c>
      <c r="J12" s="10">
        <f t="shared" si="1"/>
        <v>750.44409074449595</v>
      </c>
      <c r="K12" s="11">
        <f t="shared" si="2"/>
        <v>4.5268378586320705E-2</v>
      </c>
      <c r="L12" s="5">
        <f t="shared" si="3"/>
        <v>16577.669999999998</v>
      </c>
    </row>
    <row r="13" spans="1:12" ht="58.5" customHeight="1" x14ac:dyDescent="0.25">
      <c r="A13" s="8">
        <v>3</v>
      </c>
      <c r="B13" s="20" t="s">
        <v>22</v>
      </c>
      <c r="C13" s="42" t="s">
        <v>31</v>
      </c>
      <c r="D13" s="8" t="s">
        <v>19</v>
      </c>
      <c r="E13" s="16">
        <v>27</v>
      </c>
      <c r="F13" s="17">
        <v>3491</v>
      </c>
      <c r="G13" s="17">
        <v>3626</v>
      </c>
      <c r="H13" s="17">
        <v>3899</v>
      </c>
      <c r="I13" s="9">
        <f t="shared" si="0"/>
        <v>3672</v>
      </c>
      <c r="J13" s="10">
        <f t="shared" si="1"/>
        <v>207.85331366134147</v>
      </c>
      <c r="K13" s="11">
        <f t="shared" si="2"/>
        <v>5.6604932914308681E-2</v>
      </c>
      <c r="L13" s="5">
        <f t="shared" si="3"/>
        <v>99144</v>
      </c>
    </row>
    <row r="14" spans="1:12" ht="58.5" customHeight="1" x14ac:dyDescent="0.25">
      <c r="A14" s="8">
        <v>4</v>
      </c>
      <c r="B14" s="20" t="s">
        <v>23</v>
      </c>
      <c r="C14" s="42" t="s">
        <v>32</v>
      </c>
      <c r="D14" s="8" t="s">
        <v>19</v>
      </c>
      <c r="E14" s="16">
        <v>17</v>
      </c>
      <c r="F14" s="17">
        <v>1320</v>
      </c>
      <c r="G14" s="17">
        <v>1558</v>
      </c>
      <c r="H14" s="17">
        <v>1733</v>
      </c>
      <c r="I14" s="9">
        <f t="shared" si="0"/>
        <v>1537</v>
      </c>
      <c r="J14" s="10">
        <f t="shared" ref="J14:J16" si="4">STDEV(F14:H14)</f>
        <v>207.29930052945187</v>
      </c>
      <c r="K14" s="11">
        <f t="shared" ref="K14:K16" si="5">STDEV(F14:H14)/AVERAGE(F14:H14)</f>
        <v>0.13487267438480929</v>
      </c>
      <c r="L14" s="5">
        <f t="shared" si="3"/>
        <v>26129</v>
      </c>
    </row>
    <row r="15" spans="1:12" ht="58.5" customHeight="1" x14ac:dyDescent="0.25">
      <c r="A15" s="8">
        <v>5</v>
      </c>
      <c r="B15" s="20" t="s">
        <v>24</v>
      </c>
      <c r="C15" s="42" t="s">
        <v>32</v>
      </c>
      <c r="D15" s="8" t="s">
        <v>19</v>
      </c>
      <c r="E15" s="16">
        <v>3</v>
      </c>
      <c r="F15" s="17">
        <v>325</v>
      </c>
      <c r="G15" s="17">
        <v>373</v>
      </c>
      <c r="H15" s="17">
        <v>399</v>
      </c>
      <c r="I15" s="9">
        <f t="shared" si="0"/>
        <v>365.67</v>
      </c>
      <c r="J15" s="10">
        <f t="shared" si="4"/>
        <v>37.541088600802901</v>
      </c>
      <c r="K15" s="11">
        <f t="shared" si="5"/>
        <v>0.10266478195297056</v>
      </c>
      <c r="L15" s="5">
        <f t="shared" si="3"/>
        <v>1097.01</v>
      </c>
    </row>
    <row r="16" spans="1:12" ht="58.5" customHeight="1" x14ac:dyDescent="0.25">
      <c r="A16" s="8">
        <v>6</v>
      </c>
      <c r="B16" s="20" t="s">
        <v>25</v>
      </c>
      <c r="C16" s="10" t="s">
        <v>33</v>
      </c>
      <c r="D16" s="8" t="s">
        <v>19</v>
      </c>
      <c r="E16" s="16">
        <v>15</v>
      </c>
      <c r="F16" s="17">
        <v>1420</v>
      </c>
      <c r="G16" s="17">
        <v>1436</v>
      </c>
      <c r="H16" s="18">
        <v>1599</v>
      </c>
      <c r="I16" s="9">
        <f t="shared" si="0"/>
        <v>1485</v>
      </c>
      <c r="J16" s="10">
        <f t="shared" si="4"/>
        <v>99.050492174446063</v>
      </c>
      <c r="K16" s="11">
        <f t="shared" si="5"/>
        <v>6.6700668130940111E-2</v>
      </c>
      <c r="L16" s="5">
        <f t="shared" si="3"/>
        <v>22275</v>
      </c>
    </row>
    <row r="17" spans="1:30" ht="91.5" customHeight="1" x14ac:dyDescent="0.25">
      <c r="A17" s="8">
        <v>7</v>
      </c>
      <c r="B17" s="20" t="s">
        <v>27</v>
      </c>
      <c r="C17" s="43" t="s">
        <v>34</v>
      </c>
      <c r="D17" s="8" t="s">
        <v>19</v>
      </c>
      <c r="E17" s="16">
        <v>1</v>
      </c>
      <c r="F17" s="17">
        <v>86530</v>
      </c>
      <c r="G17" s="17">
        <v>91990</v>
      </c>
      <c r="H17" s="17">
        <v>92299</v>
      </c>
      <c r="I17" s="9">
        <f t="shared" si="0"/>
        <v>90273</v>
      </c>
      <c r="J17" s="10">
        <f t="shared" ref="J17:J18" si="6">STDEV(F17:H17)</f>
        <v>3245.2129360028134</v>
      </c>
      <c r="K17" s="11">
        <f t="shared" ref="K17:K18" si="7">STDEV(F17:H17)/AVERAGE(F17:H17)</f>
        <v>3.5948876585499688E-2</v>
      </c>
      <c r="L17" s="5">
        <f t="shared" si="3"/>
        <v>90273</v>
      </c>
    </row>
    <row r="18" spans="1:30" ht="90.75" customHeight="1" x14ac:dyDescent="0.25">
      <c r="A18" s="8">
        <v>8</v>
      </c>
      <c r="B18" s="19" t="s">
        <v>26</v>
      </c>
      <c r="C18" s="44" t="s">
        <v>35</v>
      </c>
      <c r="D18" s="8" t="s">
        <v>19</v>
      </c>
      <c r="E18" s="16">
        <v>4</v>
      </c>
      <c r="F18" s="17">
        <v>1872</v>
      </c>
      <c r="G18" s="17">
        <v>2100</v>
      </c>
      <c r="H18" s="18">
        <v>2190</v>
      </c>
      <c r="I18" s="9">
        <f t="shared" si="0"/>
        <v>2054</v>
      </c>
      <c r="J18" s="10">
        <f t="shared" si="6"/>
        <v>163.91461191730284</v>
      </c>
      <c r="K18" s="11">
        <f t="shared" si="7"/>
        <v>7.9802634818550558E-2</v>
      </c>
      <c r="L18" s="5">
        <f t="shared" si="3"/>
        <v>8216</v>
      </c>
      <c r="M18" s="1"/>
      <c r="N18" s="1"/>
    </row>
    <row r="19" spans="1:30" ht="66.7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12"/>
      <c r="L19" s="13">
        <f>SUM(L11:L18)</f>
        <v>559381.63</v>
      </c>
    </row>
    <row r="20" spans="1:30" ht="36.75" customHeight="1" x14ac:dyDescent="0.25">
      <c r="A20" s="38" t="s">
        <v>36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40"/>
    </row>
    <row r="21" spans="1:3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</sheetData>
  <mergeCells count="17">
    <mergeCell ref="A22:L22"/>
    <mergeCell ref="D9:D10"/>
    <mergeCell ref="E9:E10"/>
    <mergeCell ref="A9:A10"/>
    <mergeCell ref="C9:C10"/>
    <mergeCell ref="B9:B10"/>
    <mergeCell ref="A19:J19"/>
    <mergeCell ref="I9:I10"/>
    <mergeCell ref="A20:AD20"/>
    <mergeCell ref="A21:AD21"/>
    <mergeCell ref="A7:L7"/>
    <mergeCell ref="A8:L8"/>
    <mergeCell ref="A2:L2"/>
    <mergeCell ref="A5:B5"/>
    <mergeCell ref="A6:B6"/>
    <mergeCell ref="C5:L5"/>
    <mergeCell ref="C6:L6"/>
  </mergeCells>
  <phoneticPr fontId="10" type="noConversion"/>
  <pageMargins left="0.24027777777777801" right="0.24027777777777801" top="0.05" bottom="0.209722222222222" header="0.51180555555555496" footer="0.51180555555555496"/>
  <pageSetup paperSize="9" scale="53" orientation="landscape" useFirstPageNumber="1" horizontalDpi="300" verticalDpi="300" r:id="rId1"/>
  <ignoredErrors>
    <ignoredError sqref="I18:K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2026-07-31T09:09:43Z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