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OHO\00 Гос Закупка\44ФЗ\44ФЗ ГК 100 тыр\2026\КонтурЛогистика\"/>
    </mc:Choice>
  </mc:AlternateContent>
  <bookViews>
    <workbookView xWindow="0" yWindow="0" windowWidth="28800" windowHeight="12435"/>
  </bookViews>
  <sheets>
    <sheet name="снег" sheetId="3" r:id="rId1"/>
  </sheets>
  <calcPr calcId="152511"/>
</workbook>
</file>

<file path=xl/calcChain.xml><?xml version="1.0" encoding="utf-8"?>
<calcChain xmlns="http://schemas.openxmlformats.org/spreadsheetml/2006/main">
  <c r="K7" i="3" l="1"/>
  <c r="K5" i="3"/>
  <c r="L5" i="3" s="1"/>
  <c r="M5" i="3" s="1"/>
  <c r="N5" i="3"/>
  <c r="O5" i="3" s="1"/>
  <c r="P5" i="3" s="1"/>
  <c r="Q5" i="3" s="1"/>
  <c r="K6" i="3" l="1"/>
</calcChain>
</file>

<file path=xl/sharedStrings.xml><?xml version="1.0" encoding="utf-8"?>
<sst xmlns="http://schemas.openxmlformats.org/spreadsheetml/2006/main" count="33" uniqueCount="32">
  <si>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</si>
  <si>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</si>
  <si>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</si>
  <si>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</si>
  <si>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</si>
  <si>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</si>
  <si>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</si>
  <si>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</si>
  <si>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</si>
  <si>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</si>
  <si>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</si>
  <si>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</si>
  <si>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</si>
  <si>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</si>
  <si>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</si>
  <si>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</si>
  <si>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</si>
  <si>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>Н(М)ЦК, ЦКЕП, определяемая методом сопоставимых рыночных цен (анализа рынка)*</t>
  </si>
  <si>
    <t>Среднерегиональная цена</t>
  </si>
  <si>
    <t xml:space="preserve">Исполнитель №1 </t>
  </si>
  <si>
    <t xml:space="preserve">Исполнитель№2 </t>
  </si>
  <si>
    <t>Исполнитель №3</t>
  </si>
  <si>
    <t>рублей (включая НДС 20%)</t>
  </si>
  <si>
    <t xml:space="preserve">Обоснование начальной (максимальной) цены контракта, заключаемого с поставщиком (подрядчиком, исполнителем) (Н(М)ЦК, ЦКЕП)
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</si>
  <si>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* Начальная (максимальная) цена Контракта определена методом сопоставимых рыночных цен (анализ рынка) в соответствии с ч.6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
</t>
  </si>
  <si>
    <t xml:space="preserve">Учитывая, что государственный контракт будет заключен  в соответствии с п. 4 ч. 1 ст. 93 Фдерального закона от 05.04.2013 № 44-ФЗ "О контрактной системе в сфере закупок товаров, работ, услуг для обеспечения государственных и муниципальных нужд" начальной (максимальной) ценой контракта считать наименьшее значение цены контракта
</t>
  </si>
  <si>
    <t>шт</t>
  </si>
  <si>
    <t>Идентификационный код закупки 261344207555134420100100040000000000</t>
  </si>
  <si>
    <t xml:space="preserve">Право использования программы для ЭВМ «Контур.Диадок» сервис «Логистика».                                                                                     ОКПД2: 58.29.50.000 - Услуги по предоставлению лицензий на право использовать компьютерное программное обеспечение         </t>
  </si>
  <si>
    <t xml:space="preserve">Метод определения начальной (максимальной) цены контракта - сопоставление рыночных цен (анализа рынка). Расчёт произведён на основании полученных писем, содержащих предложения о цене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Предложение №1 от 28.07.2026 №52044/АУП
2. Предложение №2 от 028.07.2026 №51978
3. Предложение №3 от 28.07.2026 №52019
</t>
  </si>
  <si>
    <t>Право использования программы для ЭВМ «Контур.Диадок» сервис «Логистика» тарифный план «3250 документов» на срок не более 12 месяцев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</si>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</sst>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4" fontId="4" fillId="0" borderId="0" xfId="0" applyNumberFormat="1" applyFont="1"/>
    <xf numFmtId="0" fontId="4" fillId="0" borderId="0" xfId="0" applyFont="1" applyFill="1"/>
    <xf numFmtId="0" fontId="4" fillId="0" borderId="0" xfId="0" applyFont="1" applyFill="1" applyBorder="1"/>
    <xf numFmtId="0" fontId="6" fillId="2" borderId="0" xfId="0" applyFont="1" applyFill="1" applyAlignment="1">
      <alignment horizontal="right" vertical="top"/>
    </xf>
    <xf numFmtId="0" fontId="4" fillId="0" borderId="0" xfId="0" applyFont="1" applyFill="1" applyAlignment="1">
      <alignment vertical="center"/>
    </xf>
    <xf numFmtId="4" fontId="10" fillId="0" borderId="2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165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4" fontId="6" fillId="3" borderId="10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2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8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1019175</xdr:colOff>
      <xdr:row>3</xdr:row>
      <xdr:rowOff>1000125</xdr:rowOff>
    </xdr:from>
    <xdr:to>
      <xdr:col>12</xdr:col>
      <xdr:colOff>923925</xdr:colOff>
      <xdr:row>3</xdr:row>
      <xdr:rowOff>1352550</xdr:rowOff>
    </xdr:to>
    <xdr:pic>
      <xdr:nvPicPr>
        <xdr:cNvPr id="12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323850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923925</xdr:rowOff>
    </xdr:from>
    <xdr:to>
      <xdr:col>11</xdr:col>
      <xdr:colOff>1019175</xdr:colOff>
      <xdr:row>3</xdr:row>
      <xdr:rowOff>1362075</xdr:rowOff>
    </xdr:to>
    <xdr:pic>
      <xdr:nvPicPr>
        <xdr:cNvPr id="12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16230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3</xdr:row>
      <xdr:rowOff>1600200</xdr:rowOff>
    </xdr:from>
    <xdr:to>
      <xdr:col>13</xdr:col>
      <xdr:colOff>1504950</xdr:colOff>
      <xdr:row>3</xdr:row>
      <xdr:rowOff>1962150</xdr:rowOff>
    </xdr:to>
    <xdr:pic>
      <xdr:nvPicPr>
        <xdr:cNvPr id="127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0" y="383857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266700</xdr:colOff>
      <xdr:row>3</xdr:row>
      <xdr:rowOff>1400175</xdr:rowOff>
    </xdr:from>
    <xdr:to>
      <xdr:col>13</xdr:col>
      <xdr:colOff>419100</xdr:colOff>
      <xdr:row>3</xdr:row>
      <xdr:rowOff>1628775</xdr:rowOff>
    </xdr:to>
    <xdr:pic>
      <xdr:nvPicPr>
        <xdr:cNvPr id="128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8150" y="36385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tabSelected="1" view="pageBreakPreview" zoomScale="85" zoomScaleNormal="85" zoomScaleSheetLayoutView="85" zoomScalePageLayoutView="10" workbookViewId="0">
      <selection activeCell="B5" sqref="B5"/>
    </sheetView>
  </sheetViews>
  <sheetFormatPr defaultRowHeight="12.75" x14ac:dyDescent="0.2"/>
  <cols>
    <col min="1" max="1" width="6" style="1" customWidth="1"/>
    <col min="2" max="2" width="34.28515625" style="1" customWidth="1"/>
    <col min="3" max="3" width="54" style="1" customWidth="1"/>
    <col min="4" max="4" width="5.85546875" style="1" customWidth="1"/>
    <col min="5" max="5" width="6.85546875" style="1" customWidth="1"/>
    <col min="6" max="6" width="16.140625" style="1" customWidth="1"/>
    <col min="7" max="7" width="16" style="1" customWidth="1"/>
    <col min="8" max="8" width="16.85546875" style="1" customWidth="1"/>
    <col min="9" max="9" width="9.85546875" style="1" customWidth="1"/>
    <col min="10" max="10" width="9.140625" style="1"/>
    <col min="11" max="11" width="15.57031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2.42578125" style="1" customWidth="1"/>
    <col min="16" max="16" width="11.42578125" style="1" customWidth="1"/>
    <col min="17" max="17" width="15.85546875" style="1" customWidth="1"/>
    <col min="18" max="16384" width="9.140625" style="1"/>
  </cols>
  <sheetData>
    <row r="1" spans="1:18" ht="29.25" customHeight="1" x14ac:dyDescent="0.2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8"/>
    </row>
    <row r="2" spans="1:18" ht="30.75" customHeight="1" x14ac:dyDescent="0.2">
      <c r="A2" s="40" t="s">
        <v>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8" ht="39" customHeight="1" x14ac:dyDescent="0.2">
      <c r="A3" s="41" t="s">
        <v>31</v>
      </c>
      <c r="B3" s="41" t="s">
        <v>1</v>
      </c>
      <c r="C3" s="41" t="s">
        <v>4</v>
      </c>
      <c r="D3" s="43" t="s">
        <v>0</v>
      </c>
      <c r="E3" s="42" t="s">
        <v>2</v>
      </c>
      <c r="F3" s="23" t="s">
        <v>3</v>
      </c>
      <c r="G3" s="37"/>
      <c r="H3" s="24"/>
      <c r="I3" s="23" t="s">
        <v>13</v>
      </c>
      <c r="J3" s="24"/>
      <c r="K3" s="29" t="s">
        <v>14</v>
      </c>
      <c r="L3" s="29"/>
      <c r="M3" s="29"/>
      <c r="N3" s="30" t="s">
        <v>17</v>
      </c>
      <c r="O3" s="30"/>
      <c r="P3" s="30"/>
      <c r="Q3" s="30"/>
    </row>
    <row r="4" spans="1:18" ht="159" customHeight="1" x14ac:dyDescent="0.2">
      <c r="A4" s="42"/>
      <c r="B4" s="42"/>
      <c r="C4" s="42"/>
      <c r="D4" s="44"/>
      <c r="E4" s="45"/>
      <c r="F4" s="2" t="s">
        <v>19</v>
      </c>
      <c r="G4" s="2" t="s">
        <v>20</v>
      </c>
      <c r="H4" s="2" t="s">
        <v>21</v>
      </c>
      <c r="I4" s="2" t="s">
        <v>18</v>
      </c>
      <c r="J4" s="2" t="s">
        <v>8</v>
      </c>
      <c r="K4" s="2" t="s">
        <v>7</v>
      </c>
      <c r="L4" s="2" t="s">
        <v>5</v>
      </c>
      <c r="M4" s="2" t="s">
        <v>6</v>
      </c>
      <c r="N4" s="3" t="s">
        <v>12</v>
      </c>
      <c r="O4" s="4" t="s">
        <v>10</v>
      </c>
      <c r="P4" s="4" t="s">
        <v>11</v>
      </c>
      <c r="Q4" s="4" t="s">
        <v>15</v>
      </c>
    </row>
    <row r="5" spans="1:18" ht="159" customHeight="1" x14ac:dyDescent="0.2">
      <c r="A5" s="21">
        <v>1</v>
      </c>
      <c r="B5" s="22" t="s">
        <v>28</v>
      </c>
      <c r="C5" s="21" t="s">
        <v>30</v>
      </c>
      <c r="D5" s="17" t="s">
        <v>26</v>
      </c>
      <c r="E5" s="19">
        <v>1</v>
      </c>
      <c r="F5" s="20">
        <v>20150</v>
      </c>
      <c r="G5" s="20">
        <v>22769.5</v>
      </c>
      <c r="H5" s="20">
        <v>23172.5</v>
      </c>
      <c r="I5" s="11">
        <v>0</v>
      </c>
      <c r="J5" s="11" t="s">
        <v>9</v>
      </c>
      <c r="K5" s="12">
        <f>AVERAGE(F5:H5)</f>
        <v>22030.666666666668</v>
      </c>
      <c r="L5" s="13">
        <f>SQRT(((SUM((POWER(H5-K5,2)),(POWER(G5-K5,2)),(POWER(F5-K5,2)),))/(COLUMNS(F5:H5)-1)))</f>
        <v>1641.1223547722861</v>
      </c>
      <c r="M5" s="13">
        <f>L5/K5*100</f>
        <v>7.4492632456528156</v>
      </c>
      <c r="N5" s="10">
        <f>((E5/3)*(SUM(F5:H5)))</f>
        <v>22030.666666666664</v>
      </c>
      <c r="O5" s="14">
        <f>N5/E5</f>
        <v>22030.666666666664</v>
      </c>
      <c r="P5" s="15">
        <f>ROUNDDOWN(O5,3)</f>
        <v>22030.666000000001</v>
      </c>
      <c r="Q5" s="10">
        <f>P5*E5</f>
        <v>22030.666000000001</v>
      </c>
    </row>
    <row r="6" spans="1:18" s="6" customFormat="1" ht="37.5" customHeight="1" x14ac:dyDescent="0.2">
      <c r="A6" s="25" t="s">
        <v>16</v>
      </c>
      <c r="B6" s="25"/>
      <c r="C6" s="25"/>
      <c r="D6" s="25"/>
      <c r="E6" s="25"/>
      <c r="F6" s="25"/>
      <c r="G6" s="25"/>
      <c r="H6" s="25"/>
      <c r="I6" s="25"/>
      <c r="J6" s="26"/>
      <c r="K6" s="16">
        <f>SUM(Q5:Q5)</f>
        <v>22030.666000000001</v>
      </c>
      <c r="L6" s="34" t="s">
        <v>22</v>
      </c>
      <c r="M6" s="35"/>
      <c r="N6" s="35"/>
      <c r="O6" s="35"/>
      <c r="P6" s="35"/>
      <c r="Q6" s="36"/>
      <c r="R6" s="7"/>
    </row>
    <row r="7" spans="1:18" s="6" customFormat="1" ht="49.5" customHeight="1" x14ac:dyDescent="0.2">
      <c r="A7" s="31" t="s">
        <v>25</v>
      </c>
      <c r="B7" s="32"/>
      <c r="C7" s="32"/>
      <c r="D7" s="32"/>
      <c r="E7" s="32"/>
      <c r="F7" s="32"/>
      <c r="G7" s="32"/>
      <c r="H7" s="32"/>
      <c r="I7" s="32"/>
      <c r="J7" s="32"/>
      <c r="K7" s="18">
        <f>E5*F5</f>
        <v>20150</v>
      </c>
      <c r="L7" s="33" t="s">
        <v>22</v>
      </c>
      <c r="M7" s="33"/>
      <c r="N7" s="33"/>
      <c r="O7" s="33"/>
      <c r="P7" s="33"/>
      <c r="Q7" s="33"/>
      <c r="R7" s="7"/>
    </row>
    <row r="8" spans="1:18" s="9" customFormat="1" ht="63.75" customHeight="1" x14ac:dyDescent="0.25">
      <c r="A8" s="38" t="s">
        <v>24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18" ht="84" customHeight="1" x14ac:dyDescent="0.2">
      <c r="A9" s="28" t="s">
        <v>29</v>
      </c>
      <c r="B9" s="28"/>
      <c r="C9" s="28"/>
      <c r="D9" s="28"/>
      <c r="E9" s="28"/>
      <c r="F9" s="28"/>
      <c r="G9" s="28"/>
      <c r="H9" s="28"/>
      <c r="I9" s="28"/>
    </row>
    <row r="13" spans="1:18" x14ac:dyDescent="0.2">
      <c r="K13" s="5"/>
    </row>
  </sheetData>
  <mergeCells count="17">
    <mergeCell ref="E3:E4"/>
    <mergeCell ref="I3:J3"/>
    <mergeCell ref="A6:J6"/>
    <mergeCell ref="A1:Q1"/>
    <mergeCell ref="A9:I9"/>
    <mergeCell ref="K3:M3"/>
    <mergeCell ref="N3:Q3"/>
    <mergeCell ref="A7:J7"/>
    <mergeCell ref="L7:Q7"/>
    <mergeCell ref="L6:Q6"/>
    <mergeCell ref="F3:H3"/>
    <mergeCell ref="A8:Q8"/>
    <mergeCell ref="A2:Q2"/>
    <mergeCell ref="A3:A4"/>
    <mergeCell ref="B3:B4"/>
    <mergeCell ref="C3:C4"/>
    <mergeCell ref="D3:D4"/>
  </mergeCells>
  <phoneticPr fontId="7" type="noConversion"/>
  <pageMargins left="0.25" right="0.25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снег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Реброва Ирина Геннадьевна</cp:lastModifiedBy>
  <cp:lastPrinted>2024-04-02T11:02:52Z</cp:lastPrinted>
  <dcterms:created xsi:type="dcterms:W3CDTF">2014-01-15T18:15:09Z</dcterms:created>
  <dcterms:modified xsi:type="dcterms:W3CDTF">2026-07-31T12:25:31Z</dcterms:modified>
</cp:coreProperties>
</file>