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ilesrv1.skfnkc.ru\Общий диск\Общая папка\- Группа - Контрактная служба\1_Контрактная служба\ДОГОВОРЫ 2026г\КБ№101\410-26\"/>
    </mc:Choice>
  </mc:AlternateContent>
  <bookViews>
    <workbookView xWindow="0" yWindow="0" windowWidth="28800" windowHeight="12375" tabRatio="500" activeTab="1"/>
  </bookViews>
  <sheets>
    <sheet name="Обоснование" sheetId="5" r:id="rId1"/>
    <sheet name="Метод сопоставимых рыночных цен" sheetId="1" r:id="rId2"/>
    <sheet name="Расчет средневзвешенной цены" sheetId="2" r:id="rId3"/>
    <sheet name="Тарифный метод" sheetId="3" r:id="rId4"/>
    <sheet name="ИТОГОВАЯ НМЦК" sheetId="4" r:id="rId5"/>
  </sheets>
  <definedNames>
    <definedName name="__xlnm_Print_Area" localSheetId="4">'ИТОГОВАЯ НМЦК'!$A$1:$N$4</definedName>
    <definedName name="__xlnm_Print_Area" localSheetId="1">'Метод сопоставимых рыночных цен'!$A$1:$M$6</definedName>
    <definedName name="__xlnm_Print_Area" localSheetId="2">'Расчет средневзвешенной цены'!$A$1:$K$5</definedName>
  </definedNames>
  <calcPr calcId="152511" refMode="R1C1"/>
</workbook>
</file>

<file path=xl/calcChain.xml><?xml version="1.0" encoding="utf-8"?>
<calcChain xmlns="http://schemas.openxmlformats.org/spreadsheetml/2006/main">
  <c r="P5" i="4" l="1"/>
  <c r="M6" i="3"/>
  <c r="L5" i="4" s="1"/>
  <c r="J5" i="4"/>
  <c r="M5" i="4" s="1"/>
  <c r="K5" i="4"/>
  <c r="Q5" i="4" l="1"/>
  <c r="Q6" i="4" s="1"/>
  <c r="R5" i="4"/>
  <c r="B15" i="5" l="1"/>
  <c r="R6" i="4"/>
</calcChain>
</file>

<file path=xl/comments1.xml><?xml version="1.0" encoding="utf-8"?>
<comments xmlns="http://schemas.openxmlformats.org/spreadsheetml/2006/main">
  <authors>
    <author xml:space="preserve"> </author>
  </authors>
  <commentList>
    <comment ref="J5" authorId="0" shapeId="0">
      <text>
        <r>
          <rPr>
            <b/>
            <sz val="9"/>
            <color indexed="8"/>
            <rFont val="Tahoma"/>
            <family val="2"/>
            <charset val="204"/>
          </rPr>
          <t>Цена с вычетом НДС, введенной с помощью функции «Скорректировать» в сервисе Seldon.Price. Не забудьте вычесть НДС вручную, если не воспользовались функцией.</t>
        </r>
      </text>
    </comment>
  </commentList>
</comments>
</file>

<file path=xl/comments2.xml><?xml version="1.0" encoding="utf-8"?>
<comments xmlns="http://schemas.openxmlformats.org/spreadsheetml/2006/main">
  <authors>
    <author xml:space="preserve"> </author>
    <author>Seldon.Price</author>
  </authors>
  <commentList>
    <comment ref="J5" authorId="0" shapeId="0">
      <text>
        <r>
          <rPr>
            <b/>
            <sz val="9"/>
            <color indexed="8"/>
            <rFont val="Tahoma"/>
            <family val="2"/>
            <charset val="204"/>
          </rPr>
          <t xml:space="preserve"> Цена с вычетом НДС и надбавки. Не забудьте вычесть НДС и оптовую надбавку.</t>
        </r>
      </text>
    </comment>
    <comment ref="J6" authorId="1" shapeId="0">
      <text>
        <r>
          <rPr>
            <sz val="10"/>
            <rFont val="Arial"/>
            <family val="2"/>
            <charset val="204"/>
          </rPr>
          <t>Примененные корректировки: _x000D_
НДС: 10_x000D_
Расчет за единицу: 20</t>
        </r>
      </text>
    </comment>
    <comment ref="J7" authorId="1" shapeId="0">
      <text>
        <r>
          <rPr>
            <sz val="10"/>
            <rFont val="Arial"/>
            <family val="2"/>
            <charset val="204"/>
          </rPr>
          <t>Примененные корректировки: _x000D_
НДС: 10_x000D_
Расчет за единицу: 20</t>
        </r>
      </text>
    </comment>
  </commentList>
</comments>
</file>

<file path=xl/comments3.xml><?xml version="1.0" encoding="utf-8"?>
<comments xmlns="http://schemas.openxmlformats.org/spreadsheetml/2006/main">
  <authors>
    <author>Sergey</author>
  </authors>
  <commentList>
    <comment ref="N4" authorId="0" shapeId="0">
      <text>
        <r>
          <rPr>
            <sz val="12"/>
            <color indexed="81"/>
            <rFont val="Times New Roman"/>
            <family val="1"/>
            <charset val="204"/>
          </rPr>
          <t>Не забудьте учесть оптовую надбавку при обосновании НМЦК</t>
        </r>
      </text>
    </comment>
    <comment ref="O4" authorId="0" shapeId="0">
      <text>
        <r>
          <rPr>
            <sz val="12"/>
            <color indexed="81"/>
            <rFont val="Times New Roman"/>
            <family val="1"/>
            <charset val="204"/>
          </rPr>
          <t>Не забудьте учесть НДС при обосновании НМЦК</t>
        </r>
      </text>
    </comment>
  </commentList>
</comments>
</file>

<file path=xl/sharedStrings.xml><?xml version="1.0" encoding="utf-8"?>
<sst xmlns="http://schemas.openxmlformats.org/spreadsheetml/2006/main" count="137" uniqueCount="90">
  <si>
    <t>Метод сопоставимых рыночных цен*</t>
  </si>
  <si>
    <t>в соответствии с приказом МЗ РФ № 1064н от 19.12.2019</t>
  </si>
  <si>
    <t xml:space="preserve"> </t>
  </si>
  <si>
    <t>№ п/п</t>
  </si>
  <si>
    <t xml:space="preserve">МНН
</t>
  </si>
  <si>
    <t>Лек. форма</t>
  </si>
  <si>
    <t>Дозировка</t>
  </si>
  <si>
    <t>Единица измерения</t>
  </si>
  <si>
    <t>Информация из источников для обоснования цены</t>
  </si>
  <si>
    <t>Коэффициент вариации (%)</t>
  </si>
  <si>
    <t>Контракт</t>
  </si>
  <si>
    <t>Тип контракта</t>
  </si>
  <si>
    <t>ОКПД2/КТРУ</t>
  </si>
  <si>
    <t>Seldon.Price</t>
  </si>
  <si>
    <t>Расчет средневзвешенной цены*</t>
  </si>
  <si>
    <t>МНН</t>
  </si>
  <si>
    <t>Тарифный метод*</t>
  </si>
  <si>
    <t>в соответствии с частью 8 статьи 22 Закона № 44-ФЗ о контрактной системе и статьей 60 Федерального закона от 12.04.2010 № 61-ФЗ</t>
  </si>
  <si>
    <t>Торговое наименование</t>
  </si>
  <si>
    <t>№ РУ</t>
  </si>
  <si>
    <t>Количество в упаковке</t>
  </si>
  <si>
    <t>Дата регистрации цены</t>
  </si>
  <si>
    <t>Количество (объем) продукции</t>
  </si>
  <si>
    <t>Наличие в лекарственном препарате наркотических или психотропных веществ</t>
  </si>
  <si>
    <t>Принадлежность препарата к перечню радиофармацевтических лекарственных средств</t>
  </si>
  <si>
    <t>Цена,  рассчитанная методом сопоставимых рыночных цен, руб.</t>
  </si>
  <si>
    <t>Минимальная цена, руб.</t>
  </si>
  <si>
    <t>Оптовая надбавка, %</t>
  </si>
  <si>
    <t>НДС, %</t>
  </si>
  <si>
    <t>Цена за ед.,с учетом надбавки и НДС, руб.</t>
  </si>
  <si>
    <t>Обоснование начальной</t>
  </si>
  <si>
    <t>(максимальной) цены контракта</t>
  </si>
  <si>
    <t>Укажите предмет контракта</t>
  </si>
  <si>
    <t>Основные характеристики объекта закупки</t>
  </si>
  <si>
    <t>Перечислите характеристики объекта</t>
  </si>
  <si>
    <t>Порядок определения начальной (максимальной) цены контракта при осуществлении закупок лекарственных препаратов для медицинского применения</t>
  </si>
  <si>
    <t>В соответствии с Приказом Министерства здравоохранения Российской Федерации от 19.12.2019 № 1064н "Об утверждении Порядка определения начальной (максимальной) цены контракта, цены контракта, заключаемого с единственным поставщиком (подрядчиком,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</si>
  <si>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Расчет НМЦК</t>
  </si>
  <si>
    <t>Работник контрактной службы (контрактный управляющий):</t>
  </si>
  <si>
    <t>Заполните должность</t>
  </si>
  <si>
    <t xml:space="preserve">________________ / ________________________________/ </t>
  </si>
  <si>
    <t xml:space="preserve"> подпись                                 расшифровка   </t>
  </si>
  <si>
    <t xml:space="preserve">Фактическая НМЦК (руб.) </t>
  </si>
  <si>
    <t xml:space="preserve">Округленная НМЦК (руб.) </t>
  </si>
  <si>
    <t>Количество из документа о приёмке</t>
  </si>
  <si>
    <t>Скорректированная цена за ед, руб.</t>
  </si>
  <si>
    <t xml:space="preserve">Средневзвешенная цена ед, руб.
</t>
  </si>
  <si>
    <t>Признак ЖНВЛП</t>
  </si>
  <si>
    <t>Предельная цена за ед, руб.</t>
  </si>
  <si>
    <t>Средневзвешенная цена за ед, руб.</t>
  </si>
  <si>
    <t>Среднее квадратичное отклонение, руб.</t>
  </si>
  <si>
    <t>Лекарственная форма, дозировка, упаковка</t>
  </si>
  <si>
    <t>Владелец РУ/производитель</t>
  </si>
  <si>
    <t>Предельная цена за упаковку, руб.</t>
  </si>
  <si>
    <t xml:space="preserve">Округлённая предельная цена за ед, руб. </t>
  </si>
  <si>
    <t>Цена из документа о приёмке за упаковку, руб.</t>
  </si>
  <si>
    <t>Штрихкод</t>
  </si>
  <si>
    <t>Обоснование начальной (максимальной) цены контракта*</t>
  </si>
  <si>
    <t>Лекарственная форма</t>
  </si>
  <si>
    <t>Средняя цена за ед. измерения, руб</t>
  </si>
  <si>
    <t>Контракт/Коммерческое предложение</t>
  </si>
  <si>
    <t>Цена за единицу измерения, руб</t>
  </si>
  <si>
    <t>Скорректированная цена за ед. измерения, руб</t>
  </si>
  <si>
    <t>1</t>
  </si>
  <si>
    <t>ХЛОРПРОМАЗИН</t>
  </si>
  <si>
    <t>РАСТВОР ДЛЯ ВНУТРИВЕННОГО И ВНУТРИМЫШЕЧНОГО ВВЕДЕНИЯ</t>
  </si>
  <si>
    <t>25 мг/мл</t>
  </si>
  <si>
    <t>мл</t>
  </si>
  <si>
    <t>Контракт № 1166000967526000046</t>
  </si>
  <si>
    <t>44-ФЗ</t>
  </si>
  <si>
    <t>21.20.10.235</t>
  </si>
  <si>
    <t>Контракт № 2575301873626000101</t>
  </si>
  <si>
    <t>Контракт № 2501100694126000016</t>
  </si>
  <si>
    <t>* Метод сопоставимых рыночных цен (анализ рынка)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</si>
  <si>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Создано в сервисе Seldon.Price.</t>
  </si>
  <si>
    <t>Контракт № 1262600373124000805</t>
  </si>
  <si>
    <t>* Расчет средневзвешенной цены на основании всех заключенных заказчиком и исполненных поставщиком государственных (муниципальных) контрактов или договоров на поставку планируемого к закупке лекарственного препарата с учетом эквивалентных лекарственных форм и дозировок за 12 месяцев, предшествующих месяцу расчета НМЦК, начальной цены единицы лекарственного препарата, за исключением государственных (муниципальных) контрактов или договоров на поставку лекарственных препаратов, необходимых для назначения пациенту при наличии медицинских показаний (индивидуальная непереносимость, по жизненным показаниям) по решению врачебной комиссии медицинской организации. По формуле:</t>
  </si>
  <si>
    <t>Аминазин</t>
  </si>
  <si>
    <t>РАСТВОР ДЛЯ ВНУТРИВЕННОГО И ВНУТРИМЫШЕЧНОГО ВВЕДЕНИЯ (25 мг/мл)</t>
  </si>
  <si>
    <t>4602212001101</t>
  </si>
  <si>
    <t>ЛП-№(004911)-(РГ-RU)</t>
  </si>
  <si>
    <t>АО ВАЛЕНТА ФАРМ (РОССИЯ)</t>
  </si>
  <si>
    <t>16.02.2026</t>
  </si>
  <si>
    <t>* Тарифный метод используется при закупке лекарственных препаратов, включенных в перечень жизненно необходимых и важнейших лекарственных препаратов (далее - ЖНВЛП), для определения цены единицы лекарственного препарата, начальной цены единицы лекарственного препарата по данным государственного реестра предельных отпускных цен производителей на лекарственные препараты, включенные в перечень жизненно необходимых и важнейших лекарственных препаратов.</t>
  </si>
  <si>
    <t>25 МГ/МЛ</t>
  </si>
  <si>
    <t>Да</t>
  </si>
  <si>
    <t>Нет</t>
  </si>
  <si>
    <t>Начальная ( максимальная) цена контракта, (руб.)</t>
  </si>
  <si>
    <t>* Начальная (максимальная) цена контракта (далее - НМЦК) сформирована согласно Приказу Министерства здравоохранения Российской Федерации от 19.12.2019 № 1064н "Об утверждении Порядка определения начальной(максимальной) цены контракта, цены контракта, заключаемого с единственным поставщиком(подрядчиком, исполнителем), начальной цены единицы товара, работы, услуги при осуществлении закупок лекарственных препаратов для медицинского применения".</t>
  </si>
  <si>
    <t>Обоснование НМЦК подготовлено 07.08.26</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</si>
</sst>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numFmt numFmtId="165" formatCode="0.0000"/>
    <numFmt numFmtId="166" formatCode="0.##"/>
  </numFmts>
  <fonts count="30" x14ac:knownFonts="1">
    <font>
      <sz val="10"/>
      <name val="Arial"/>
      <family val="2"/>
      <charset val="204"/>
    </font>
    <font>
      <sz val="10"/>
      <color indexed="9"/>
      <name val="Arial"/>
      <family val="2"/>
      <charset val="204"/>
    </font>
    <font>
      <b/>
      <sz val="10"/>
      <color indexed="8"/>
      <name val="Arial"/>
      <family val="2"/>
      <charset val="204"/>
    </font>
    <font>
      <sz val="10"/>
      <color indexed="10"/>
      <name val="Arial"/>
      <family val="2"/>
      <charset val="204"/>
    </font>
    <font>
      <b/>
      <sz val="10"/>
      <color indexed="9"/>
      <name val="Arial"/>
      <family val="2"/>
      <charset val="204"/>
    </font>
    <font>
      <i/>
      <sz val="10"/>
      <color indexed="23"/>
      <name val="Arial"/>
      <family val="2"/>
      <charset val="204"/>
    </font>
    <font>
      <sz val="10"/>
      <color indexed="17"/>
      <name val="Arial"/>
      <family val="2"/>
      <charset val="204"/>
    </font>
    <font>
      <sz val="18"/>
      <color indexed="8"/>
      <name val="Arial"/>
      <family val="2"/>
      <charset val="204"/>
    </font>
    <font>
      <sz val="12"/>
      <color indexed="8"/>
      <name val="Arial"/>
      <family val="2"/>
      <charset val="204"/>
    </font>
    <font>
      <b/>
      <sz val="24"/>
      <color indexed="8"/>
      <name val="Arial"/>
      <family val="2"/>
      <charset val="204"/>
    </font>
    <font>
      <sz val="10"/>
      <color indexed="19"/>
      <name val="Arial"/>
      <family val="2"/>
      <charset val="204"/>
    </font>
    <font>
      <sz val="10"/>
      <color indexed="63"/>
      <name val="Arial"/>
      <family val="2"/>
      <charset val="204"/>
    </font>
    <font>
      <sz val="11"/>
      <color indexed="8"/>
      <name val="Times New Roman"/>
      <family val="1"/>
      <charset val="204"/>
    </font>
    <font>
      <b/>
      <sz val="12"/>
      <color indexed="8"/>
      <name val="Times New Roman"/>
      <family val="1"/>
      <charset val="204"/>
    </font>
    <font>
      <sz val="12"/>
      <color indexed="8"/>
      <name val="Times New Roman"/>
      <family val="1"/>
      <charset val="204"/>
    </font>
    <font>
      <sz val="12"/>
      <color indexed="62"/>
      <name val="Times New Roman"/>
      <family val="1"/>
      <charset val="204"/>
    </font>
    <font>
      <b/>
      <sz val="9"/>
      <color indexed="8"/>
      <name val="Tahoma"/>
      <family val="2"/>
      <charset val="204"/>
    </font>
    <font>
      <b/>
      <sz val="13"/>
      <color indexed="8"/>
      <name val="Times New Roman"/>
      <family val="1"/>
      <charset val="204"/>
    </font>
    <font>
      <sz val="12"/>
      <name val="Times New Roman"/>
      <family val="1"/>
      <charset val="204"/>
    </font>
    <font>
      <sz val="10"/>
      <color indexed="8"/>
      <name val="Times New Roman"/>
      <family val="1"/>
      <charset val="204"/>
    </font>
    <font>
      <sz val="10"/>
      <name val="Arial"/>
      <family val="2"/>
      <charset val="204"/>
    </font>
    <font>
      <sz val="11"/>
      <color indexed="8"/>
      <name val="Calibri"/>
      <family val="2"/>
      <charset val="204"/>
    </font>
    <font>
      <sz val="11"/>
      <color indexed="8"/>
      <name val="Calibri"/>
      <family val="2"/>
      <charset val="204"/>
    </font>
    <font>
      <b/>
      <sz val="24"/>
      <color indexed="8"/>
      <name val="Times New Roman"/>
      <family val="1"/>
      <charset val="204"/>
    </font>
    <font>
      <b/>
      <sz val="28"/>
      <color indexed="8"/>
      <name val="Times New Roman"/>
      <family val="1"/>
      <charset val="204"/>
    </font>
    <font>
      <u/>
      <sz val="12"/>
      <color indexed="53"/>
      <name val="Times New Roman"/>
      <family val="1"/>
      <charset val="204"/>
    </font>
    <font>
      <sz val="12"/>
      <color indexed="22"/>
      <name val="Times New Roman"/>
      <family val="1"/>
      <charset val="204"/>
    </font>
    <font>
      <i/>
      <sz val="10"/>
      <color indexed="23"/>
      <name val="Times New Roman"/>
      <family val="1"/>
      <charset val="204"/>
    </font>
    <font>
      <sz val="12"/>
      <color indexed="81"/>
      <name val="Times New Roman"/>
      <family val="1"/>
      <charset val="204"/>
    </font>
    <font>
      <i/>
      <sz val="10"/>
      <color rgb="FF808080"/>
      <name val="Times New Roman"/>
      <family val="1"/>
      <charset val="204"/>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0"/>
        <bgColor indexed="16"/>
      </patternFill>
    </fill>
    <fill>
      <patternFill patternType="solid">
        <fgColor indexed="42"/>
        <bgColor indexed="27"/>
      </patternFill>
    </fill>
    <fill>
      <patternFill patternType="solid">
        <fgColor indexed="26"/>
        <bgColor indexed="9"/>
      </patternFill>
    </fill>
  </fills>
  <borders count="9">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s>
  <cellStyleXfs count="19">
    <xf numFmtId="0" fontId="0" fillId="0" borderId="0"/>
    <xf numFmtId="0" fontId="1" fillId="2" borderId="0" applyNumberFormat="0" applyBorder="0" applyAlignment="0" applyProtection="0"/>
    <xf numFmtId="0" fontId="1" fillId="3" borderId="0" applyNumberFormat="0" applyBorder="0" applyAlignment="0" applyProtection="0"/>
    <xf numFmtId="0" fontId="2" fillId="4" borderId="0" applyNumberFormat="0" applyBorder="0" applyAlignment="0" applyProtection="0"/>
    <xf numFmtId="0" fontId="2" fillId="0" borderId="0" applyNumberFormat="0" applyFill="0" applyBorder="0" applyAlignment="0" applyProtection="0"/>
    <xf numFmtId="0" fontId="3" fillId="5" borderId="0" applyNumberFormat="0" applyBorder="0" applyAlignment="0" applyProtection="0"/>
    <xf numFmtId="0" fontId="4" fillId="6" borderId="0" applyNumberFormat="0" applyBorder="0" applyAlignment="0" applyProtection="0"/>
    <xf numFmtId="0" fontId="22" fillId="0" borderId="0"/>
    <xf numFmtId="0" fontId="21" fillId="0" borderId="0"/>
    <xf numFmtId="0" fontId="5" fillId="0" borderId="0" applyNumberFormat="0" applyFill="0" applyBorder="0" applyAlignment="0" applyProtection="0"/>
    <xf numFmtId="0" fontId="6" fillId="7" borderId="0" applyNumberFormat="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8" borderId="0" applyNumberFormat="0" applyBorder="0" applyAlignment="0" applyProtection="0"/>
    <xf numFmtId="0" fontId="11" fillId="8" borderId="1" applyNumberFormat="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3" fillId="0" borderId="0" applyNumberFormat="0" applyFill="0" applyBorder="0" applyAlignment="0" applyProtection="0"/>
  </cellStyleXfs>
  <cellXfs count="52">
    <xf numFmtId="0" fontId="0" fillId="0" borderId="0" xfId="0"/>
    <xf numFmtId="0" fontId="12" fillId="0" borderId="0" xfId="0" applyFont="1" applyAlignment="1"/>
    <xf numFmtId="4" fontId="12" fillId="0" borderId="0" xfId="0" applyNumberFormat="1" applyFont="1" applyAlignment="1"/>
    <xf numFmtId="4" fontId="14" fillId="0" borderId="0" xfId="0" applyNumberFormat="1" applyFont="1" applyAlignment="1"/>
    <xf numFmtId="0" fontId="14" fillId="0" borderId="0" xfId="0" applyFont="1" applyAlignment="1"/>
    <xf numFmtId="0" fontId="14" fillId="0" borderId="0" xfId="0" applyFont="1" applyAlignment="1">
      <alignment vertical="center"/>
    </xf>
    <xf numFmtId="0" fontId="14" fillId="0" borderId="0" xfId="0" applyFont="1" applyAlignment="1">
      <alignment vertical="top"/>
    </xf>
    <xf numFmtId="0" fontId="14" fillId="0" borderId="2" xfId="0" applyFont="1" applyBorder="1" applyAlignment="1">
      <alignment horizontal="center" vertical="center" wrapText="1" shrinkToFit="1"/>
    </xf>
    <xf numFmtId="0" fontId="12" fillId="0" borderId="0" xfId="0" applyFont="1" applyAlignment="1">
      <alignment horizontal="center" vertical="center"/>
    </xf>
    <xf numFmtId="1" fontId="14" fillId="0" borderId="2" xfId="0" applyNumberFormat="1" applyFont="1" applyBorder="1" applyAlignment="1">
      <alignment horizontal="center" vertical="center" wrapText="1"/>
    </xf>
    <xf numFmtId="164" fontId="15" fillId="0" borderId="2" xfId="0" applyNumberFormat="1" applyFont="1" applyBorder="1" applyAlignment="1">
      <alignment horizontal="center" vertical="center" wrapText="1"/>
    </xf>
    <xf numFmtId="0" fontId="13" fillId="0" borderId="0" xfId="0" applyFont="1" applyAlignment="1">
      <alignment horizontal="center" vertical="center"/>
    </xf>
    <xf numFmtId="4" fontId="13" fillId="0" borderId="0" xfId="0" applyNumberFormat="1" applyFont="1" applyAlignment="1">
      <alignment horizontal="center" vertical="center"/>
    </xf>
    <xf numFmtId="0" fontId="17" fillId="0" borderId="0" xfId="0" applyFont="1" applyAlignment="1">
      <alignment horizontal="center" vertical="center"/>
    </xf>
    <xf numFmtId="0" fontId="14" fillId="0" borderId="0" xfId="0" applyFont="1" applyAlignment="1">
      <alignment horizontal="center" vertical="center"/>
    </xf>
    <xf numFmtId="4" fontId="14" fillId="0" borderId="0" xfId="0" applyNumberFormat="1" applyFont="1" applyAlignment="1">
      <alignment horizontal="center" vertical="center"/>
    </xf>
    <xf numFmtId="0" fontId="19" fillId="0" borderId="0" xfId="0" applyFont="1" applyAlignment="1"/>
    <xf numFmtId="0" fontId="19" fillId="0" borderId="0" xfId="0" applyFont="1" applyAlignment="1">
      <alignment vertical="top"/>
    </xf>
    <xf numFmtId="0" fontId="19" fillId="0" borderId="0" xfId="0" applyFont="1" applyBorder="1" applyAlignment="1"/>
    <xf numFmtId="0" fontId="23" fillId="0" borderId="0" xfId="7" applyFont="1" applyAlignment="1">
      <alignment vertical="center"/>
    </xf>
    <xf numFmtId="0" fontId="12" fillId="0" borderId="0" xfId="7" applyFont="1"/>
    <xf numFmtId="0" fontId="22" fillId="0" borderId="0" xfId="7"/>
    <xf numFmtId="0" fontId="24" fillId="0" borderId="0" xfId="7" applyFont="1" applyAlignment="1">
      <alignment vertical="center"/>
    </xf>
    <xf numFmtId="0" fontId="25" fillId="0" borderId="0" xfId="7" applyFont="1" applyAlignment="1">
      <alignment vertical="center"/>
    </xf>
    <xf numFmtId="0" fontId="26" fillId="0" borderId="0" xfId="7" applyFont="1" applyAlignment="1">
      <alignment vertical="center"/>
    </xf>
    <xf numFmtId="0" fontId="13" fillId="0" borderId="0" xfId="7" applyFont="1" applyAlignment="1">
      <alignment vertical="center"/>
    </xf>
    <xf numFmtId="0" fontId="14" fillId="0" borderId="0" xfId="7" applyFont="1" applyAlignment="1">
      <alignment vertical="center"/>
    </xf>
    <xf numFmtId="0" fontId="27" fillId="0" borderId="0" xfId="7" applyFont="1" applyAlignment="1">
      <alignment vertical="center"/>
    </xf>
    <xf numFmtId="0" fontId="27" fillId="0" borderId="0" xfId="7" applyFont="1"/>
    <xf numFmtId="165" fontId="14" fillId="0" borderId="2" xfId="0" applyNumberFormat="1" applyFont="1" applyBorder="1" applyAlignment="1">
      <alignment horizontal="center" vertical="center" wrapText="1" shrinkToFit="1"/>
    </xf>
    <xf numFmtId="0" fontId="12" fillId="0" borderId="3" xfId="0" applyNumberFormat="1" applyFont="1" applyBorder="1" applyAlignment="1">
      <alignment vertical="center"/>
    </xf>
    <xf numFmtId="166" fontId="14" fillId="0" borderId="2" xfId="0" applyNumberFormat="1" applyFont="1" applyBorder="1" applyAlignment="1">
      <alignment horizontal="center" vertical="center" wrapText="1"/>
    </xf>
    <xf numFmtId="0" fontId="14" fillId="0" borderId="2" xfId="0" applyNumberFormat="1" applyFont="1" applyFill="1" applyBorder="1" applyAlignment="1">
      <alignment horizontal="center" vertical="center" wrapText="1"/>
    </xf>
    <xf numFmtId="2" fontId="14" fillId="0" borderId="2" xfId="0" applyNumberFormat="1" applyFont="1" applyBorder="1" applyAlignment="1">
      <alignment horizontal="center" vertical="center" wrapText="1"/>
    </xf>
    <xf numFmtId="0" fontId="29" fillId="0" borderId="0" xfId="0" applyFont="1" applyAlignment="1">
      <alignment horizontal="left" vertical="top" wrapText="1"/>
    </xf>
    <xf numFmtId="1" fontId="14" fillId="0" borderId="2" xfId="0" applyNumberFormat="1" applyFont="1" applyBorder="1" applyAlignment="1">
      <alignment horizontal="center" vertical="center" wrapText="1"/>
    </xf>
    <xf numFmtId="0" fontId="12" fillId="0" borderId="0" xfId="0" applyFont="1" applyBorder="1" applyAlignment="1">
      <alignment horizontal="left" vertical="top" wrapText="1"/>
    </xf>
    <xf numFmtId="0" fontId="12" fillId="0" borderId="0" xfId="0" applyFont="1" applyAlignment="1"/>
    <xf numFmtId="0" fontId="14" fillId="0" borderId="2" xfId="0" applyFont="1" applyBorder="1" applyAlignment="1">
      <alignment horizontal="center" vertical="center" wrapText="1" shrinkToFit="1"/>
    </xf>
    <xf numFmtId="0" fontId="14" fillId="0" borderId="2" xfId="0" applyFont="1" applyBorder="1" applyAlignment="1">
      <alignment horizontal="center" vertical="center" wrapText="1"/>
    </xf>
    <xf numFmtId="166" fontId="14" fillId="0" borderId="2" xfId="0" applyNumberFormat="1" applyFont="1" applyBorder="1" applyAlignment="1">
      <alignment horizontal="center" vertical="center" wrapText="1"/>
    </xf>
    <xf numFmtId="4" fontId="12" fillId="0" borderId="0" xfId="0" applyNumberFormat="1" applyFont="1" applyAlignment="1"/>
    <xf numFmtId="0" fontId="13" fillId="0" borderId="0" xfId="0" applyFont="1" applyBorder="1" applyAlignment="1">
      <alignment horizontal="center" vertical="center"/>
    </xf>
    <xf numFmtId="0" fontId="14" fillId="0" borderId="0" xfId="0" applyFont="1" applyBorder="1" applyAlignment="1">
      <alignment horizontal="center" vertical="center"/>
    </xf>
    <xf numFmtId="0" fontId="0" fillId="0" borderId="0" xfId="0"/>
    <xf numFmtId="0" fontId="18" fillId="0" borderId="0" xfId="0" applyFont="1" applyBorder="1" applyAlignment="1">
      <alignment horizontal="center" vertical="center"/>
    </xf>
    <xf numFmtId="0" fontId="14" fillId="0" borderId="4" xfId="0" applyFont="1" applyBorder="1" applyAlignment="1">
      <alignment horizontal="center" vertical="center" wrapText="1" shrinkToFit="1"/>
    </xf>
    <xf numFmtId="0" fontId="14" fillId="0" borderId="5" xfId="0" applyFont="1" applyBorder="1" applyAlignment="1">
      <alignment horizontal="center" vertical="center" wrapText="1" shrinkToFit="1"/>
    </xf>
    <xf numFmtId="0" fontId="14" fillId="0" borderId="6" xfId="0" applyFont="1" applyBorder="1" applyAlignment="1">
      <alignment horizontal="center" vertical="center" wrapText="1" shrinkToFit="1"/>
    </xf>
    <xf numFmtId="0" fontId="14" fillId="0" borderId="7" xfId="0" applyFont="1" applyBorder="1" applyAlignment="1">
      <alignment horizontal="center" vertical="center" wrapText="1" shrinkToFit="1"/>
    </xf>
    <xf numFmtId="0" fontId="14" fillId="0" borderId="8" xfId="0" applyFont="1" applyBorder="1" applyAlignment="1">
      <alignment horizontal="center" vertical="center" wrapText="1" shrinkToFit="1"/>
    </xf>
    <xf numFmtId="0" fontId="17" fillId="0" borderId="0" xfId="0" applyFont="1" applyBorder="1" applyAlignment="1">
      <alignment horizontal="center" vertical="center"/>
    </xf>
  </cellXfs>
  <cellStyles count="19">
    <cellStyle name="Accent 1 1" xfId="1"/>
    <cellStyle name="Accent 2 1" xfId="2"/>
    <cellStyle name="Accent 3 1" xfId="3"/>
    <cellStyle name="Accent 4" xfId="4"/>
    <cellStyle name="Bad 1" xfId="5"/>
    <cellStyle name="Error 1" xfId="6"/>
    <cellStyle name="Excel Built-in Normal" xfId="7"/>
    <cellStyle name="Excel Built-in Normal 2" xfId="8"/>
    <cellStyle name="Footnote 1" xfId="9"/>
    <cellStyle name="Good 1" xfId="10"/>
    <cellStyle name="Heading 1 1" xfId="11"/>
    <cellStyle name="Heading 2 1" xfId="12"/>
    <cellStyle name="Heading 3" xfId="13"/>
    <cellStyle name="Neutral 1" xfId="14"/>
    <cellStyle name="Note 1" xfId="15"/>
    <cellStyle name="Status 1" xfId="16"/>
    <cellStyle name="Text 1" xfId="17"/>
    <cellStyle name="Warning 1" xfId="18"/>
    <cellStyle name="Обычный"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CC0000"/>
      <rgbColor rgb="0000FF00"/>
      <rgbColor rgb="000000FF"/>
      <rgbColor rgb="00FFFF00"/>
      <rgbColor rgb="00FF00FF"/>
      <rgbColor rgb="0000FFFF"/>
      <rgbColor rgb="0080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FF"/>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11</xdr:row>
      <xdr:rowOff>0</xdr:rowOff>
    </xdr:from>
    <xdr:to>
      <xdr:col>1</xdr:col>
      <xdr:colOff>1971675</xdr:colOff>
      <xdr:row>13</xdr:row>
      <xdr:rowOff>28575</xdr:rowOff>
    </xdr:to>
    <xdr:pic>
      <xdr:nvPicPr>
        <xdr:cNvPr id="2052" name="Picture 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4552950"/>
          <a:ext cx="1971675" cy="4095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zakupki.gov.ru/epz/contract/contractCard/common-info.html?reestrNumber=2501100694126000016" TargetMode="External"/><Relationship Id="rId7" Type="http://schemas.openxmlformats.org/officeDocument/2006/relationships/comments" Target="../comments1.xml"/><Relationship Id="rId2" Type="http://schemas.openxmlformats.org/officeDocument/2006/relationships/hyperlink" Target="http://zakupki.gov.ru/epz/contract/contractCard/common-info.html?reestrNumber=2575301873626000101" TargetMode="External"/><Relationship Id="rId1" Type="http://schemas.openxmlformats.org/officeDocument/2006/relationships/hyperlink" Target="http://zakupki.gov.ru/epz/contract/contractCard/common-info.html?reestrNumber=1166000967526000046" TargetMode="External"/><Relationship Id="rId6" Type="http://schemas.openxmlformats.org/officeDocument/2006/relationships/vmlDrawing" Target="../drawings/vmlDrawing1.vml"/><Relationship Id="rId5" Type="http://schemas.openxmlformats.org/officeDocument/2006/relationships/printerSettings" Target="../printerSettings/printerSettings2.bin"/><Relationship Id="rId4" Type="http://schemas.openxmlformats.org/officeDocument/2006/relationships/hyperlink" Target="https://price.myseldon.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https://price.myseldon.com/" TargetMode="External"/><Relationship Id="rId2" Type="http://schemas.openxmlformats.org/officeDocument/2006/relationships/hyperlink" Target="http://zakupki.gov.ru/epz/contract/contractCard/common-info.html?reestrNumber=1262600373124000805" TargetMode="External"/><Relationship Id="rId1" Type="http://schemas.openxmlformats.org/officeDocument/2006/relationships/hyperlink" Target="http://zakupki.gov.ru/epz/contract/contractCard/common-info.html?reestrNumber=1262600373124000805"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hyperlink" Target="https://price.myseldon.com/" TargetMode="Externa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s://price.myseldon.com/" TargetMode="External"/><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U23"/>
  <sheetViews>
    <sheetView workbookViewId="0">
      <selection activeCell="M19" sqref="M19"/>
    </sheetView>
  </sheetViews>
  <sheetFormatPr defaultRowHeight="12.75" x14ac:dyDescent="0.2"/>
  <sheetData>
    <row r="1" spans="2:21" ht="30" x14ac:dyDescent="0.25">
      <c r="B1" s="19" t="s">
        <v>30</v>
      </c>
      <c r="C1" s="20"/>
      <c r="D1" s="20"/>
      <c r="E1" s="20"/>
      <c r="F1" s="20"/>
      <c r="G1" s="20"/>
      <c r="H1" s="21"/>
      <c r="I1" s="21"/>
      <c r="J1" s="21"/>
      <c r="K1" s="21"/>
      <c r="L1" s="21"/>
      <c r="M1" s="21"/>
      <c r="N1" s="21"/>
      <c r="O1" s="21"/>
      <c r="P1" s="21"/>
      <c r="Q1" s="21"/>
      <c r="R1" s="21"/>
      <c r="S1" s="21"/>
      <c r="T1" s="21"/>
      <c r="U1" s="21"/>
    </row>
    <row r="2" spans="2:21" ht="30" x14ac:dyDescent="0.25">
      <c r="B2" s="19" t="s">
        <v>31</v>
      </c>
      <c r="C2" s="20"/>
      <c r="D2" s="20"/>
      <c r="E2" s="20"/>
      <c r="F2" s="20"/>
      <c r="G2" s="20"/>
      <c r="H2" s="21"/>
      <c r="I2" s="21"/>
      <c r="J2" s="21"/>
      <c r="K2" s="21"/>
      <c r="L2" s="21"/>
      <c r="M2" s="21"/>
      <c r="N2" s="21"/>
      <c r="O2" s="21"/>
      <c r="P2" s="21"/>
      <c r="Q2" s="21"/>
      <c r="R2" s="21"/>
      <c r="S2" s="21"/>
      <c r="T2" s="21"/>
      <c r="U2" s="21"/>
    </row>
    <row r="3" spans="2:21" ht="34.5" x14ac:dyDescent="0.25">
      <c r="B3" s="22"/>
      <c r="C3" s="20"/>
      <c r="D3" s="20"/>
      <c r="E3" s="20"/>
      <c r="F3" s="20"/>
      <c r="G3" s="20"/>
      <c r="H3" s="21"/>
      <c r="I3" s="21"/>
      <c r="J3" s="21"/>
      <c r="K3" s="21"/>
      <c r="L3" s="21"/>
      <c r="M3" s="21"/>
      <c r="N3" s="21"/>
      <c r="O3" s="21"/>
      <c r="P3" s="21"/>
      <c r="Q3" s="21"/>
      <c r="R3" s="21"/>
      <c r="S3" s="21"/>
      <c r="T3" s="21"/>
      <c r="U3" s="21"/>
    </row>
    <row r="4" spans="2:21" ht="15.75" x14ac:dyDescent="0.25">
      <c r="B4" s="23" t="s">
        <v>32</v>
      </c>
      <c r="C4" s="20"/>
      <c r="D4" s="20"/>
      <c r="E4" s="20"/>
      <c r="F4" s="20"/>
      <c r="G4" s="20"/>
      <c r="H4" s="21"/>
      <c r="I4" s="21"/>
      <c r="J4" s="21"/>
      <c r="K4" s="21"/>
      <c r="L4" s="21"/>
      <c r="M4" s="21"/>
      <c r="N4" s="21"/>
      <c r="O4" s="21"/>
      <c r="P4" s="21"/>
      <c r="Q4" s="21"/>
      <c r="R4" s="21"/>
      <c r="S4" s="21"/>
      <c r="T4" s="21"/>
      <c r="U4" s="21"/>
    </row>
    <row r="5" spans="2:21" ht="15.75" x14ac:dyDescent="0.25">
      <c r="B5" s="24"/>
      <c r="C5" s="20"/>
      <c r="D5" s="20"/>
      <c r="E5" s="20"/>
      <c r="F5" s="20"/>
      <c r="G5" s="20"/>
      <c r="H5" s="21"/>
      <c r="I5" s="21"/>
      <c r="J5" s="21"/>
      <c r="K5" s="21"/>
      <c r="L5" s="21"/>
      <c r="M5" s="21"/>
      <c r="N5" s="21"/>
      <c r="O5" s="21"/>
      <c r="P5" s="21"/>
      <c r="Q5" s="21"/>
      <c r="R5" s="21"/>
      <c r="S5" s="21"/>
      <c r="T5" s="21"/>
      <c r="U5" s="21"/>
    </row>
    <row r="6" spans="2:21" ht="15.75" x14ac:dyDescent="0.25">
      <c r="B6" s="25" t="s">
        <v>33</v>
      </c>
      <c r="C6" s="20"/>
      <c r="D6" s="20"/>
      <c r="E6" s="20"/>
      <c r="F6" s="20"/>
      <c r="G6" s="20"/>
      <c r="H6" s="21"/>
      <c r="I6" s="21"/>
      <c r="J6" s="21"/>
      <c r="K6" s="21"/>
      <c r="L6" s="21"/>
      <c r="M6" s="21"/>
      <c r="N6" s="21"/>
      <c r="O6" s="21"/>
      <c r="P6" s="21"/>
      <c r="Q6" s="21"/>
      <c r="R6" s="21"/>
      <c r="S6" s="21"/>
      <c r="T6" s="21"/>
      <c r="U6" s="21"/>
    </row>
    <row r="7" spans="2:21" ht="15.75" x14ac:dyDescent="0.25">
      <c r="B7" s="23" t="s">
        <v>34</v>
      </c>
      <c r="C7" s="20"/>
      <c r="D7" s="20"/>
      <c r="E7" s="20"/>
      <c r="F7" s="20"/>
      <c r="G7" s="20"/>
      <c r="H7" s="21"/>
      <c r="I7" s="21"/>
      <c r="J7" s="21"/>
      <c r="K7" s="21"/>
      <c r="L7" s="21"/>
      <c r="M7" s="21"/>
      <c r="N7" s="21"/>
      <c r="O7" s="21"/>
      <c r="P7" s="21"/>
      <c r="Q7" s="21"/>
      <c r="R7" s="21"/>
      <c r="S7" s="21"/>
      <c r="T7" s="21"/>
      <c r="U7" s="21"/>
    </row>
    <row r="8" spans="2:21" ht="15.75" x14ac:dyDescent="0.25">
      <c r="B8" s="24"/>
      <c r="C8" s="20"/>
      <c r="D8" s="20"/>
      <c r="E8" s="20"/>
      <c r="F8" s="20"/>
      <c r="G8" s="20"/>
      <c r="H8" s="21"/>
      <c r="I8" s="21"/>
      <c r="J8" s="21"/>
      <c r="K8" s="21"/>
      <c r="L8" s="21"/>
      <c r="M8" s="21"/>
      <c r="N8" s="21"/>
      <c r="O8" s="21"/>
      <c r="P8" s="21"/>
      <c r="Q8" s="21"/>
      <c r="R8" s="21"/>
      <c r="S8" s="21"/>
      <c r="T8" s="21"/>
      <c r="U8" s="21"/>
    </row>
    <row r="9" spans="2:21" ht="15.75" x14ac:dyDescent="0.25">
      <c r="B9" s="25" t="s">
        <v>35</v>
      </c>
      <c r="C9" s="20"/>
      <c r="D9" s="20"/>
      <c r="E9" s="20"/>
      <c r="F9" s="20"/>
      <c r="G9" s="20"/>
      <c r="H9" s="21"/>
      <c r="I9" s="21"/>
      <c r="J9" s="21"/>
      <c r="K9" s="21"/>
      <c r="L9" s="21"/>
      <c r="M9" s="21"/>
      <c r="N9" s="21"/>
      <c r="O9" s="21"/>
      <c r="P9" s="21"/>
      <c r="Q9" s="21"/>
      <c r="R9" s="21"/>
      <c r="S9" s="21"/>
      <c r="T9" s="21"/>
      <c r="U9" s="21"/>
    </row>
    <row r="10" spans="2:21" x14ac:dyDescent="0.2">
      <c r="B10" s="34" t="s">
        <v>36</v>
      </c>
      <c r="C10" s="34"/>
      <c r="D10" s="34"/>
      <c r="E10" s="34"/>
      <c r="F10" s="34"/>
      <c r="G10" s="34"/>
      <c r="H10" s="34"/>
      <c r="I10" s="34"/>
      <c r="J10" s="34"/>
      <c r="K10" s="34"/>
      <c r="L10" s="34"/>
      <c r="M10" s="34"/>
      <c r="N10" s="34"/>
      <c r="O10" s="34"/>
      <c r="P10" s="34"/>
      <c r="Q10" s="34"/>
      <c r="R10" s="34"/>
      <c r="S10" s="34"/>
      <c r="T10" s="34"/>
      <c r="U10" s="34"/>
    </row>
    <row r="11" spans="2:21" x14ac:dyDescent="0.2">
      <c r="B11" s="34"/>
      <c r="C11" s="34"/>
      <c r="D11" s="34"/>
      <c r="E11" s="34"/>
      <c r="F11" s="34"/>
      <c r="G11" s="34"/>
      <c r="H11" s="34"/>
      <c r="I11" s="34"/>
      <c r="J11" s="34"/>
      <c r="K11" s="34"/>
      <c r="L11" s="34"/>
      <c r="M11" s="34"/>
      <c r="N11" s="34"/>
      <c r="O11" s="34"/>
      <c r="P11" s="34"/>
      <c r="Q11" s="34"/>
      <c r="R11" s="34"/>
      <c r="S11" s="34"/>
      <c r="T11" s="34"/>
      <c r="U11" s="34"/>
    </row>
    <row r="12" spans="2:21" ht="15" x14ac:dyDescent="0.25">
      <c r="B12" s="21"/>
      <c r="C12" s="21"/>
      <c r="D12" s="21"/>
      <c r="E12" s="21"/>
      <c r="F12" s="21"/>
      <c r="G12" s="21"/>
      <c r="H12" s="21"/>
      <c r="I12" s="21"/>
      <c r="J12" s="21"/>
      <c r="K12" s="21"/>
      <c r="L12" s="21"/>
      <c r="M12" s="21"/>
      <c r="N12" s="21"/>
      <c r="O12" s="21"/>
      <c r="P12" s="21"/>
      <c r="Q12" s="21"/>
      <c r="R12" s="21"/>
      <c r="S12" s="21"/>
      <c r="T12" s="21"/>
      <c r="U12" s="21"/>
    </row>
    <row r="13" spans="2:21" ht="15" x14ac:dyDescent="0.25">
      <c r="B13" s="21"/>
      <c r="C13" s="21"/>
      <c r="D13" s="21"/>
      <c r="E13" s="21"/>
      <c r="F13" s="21"/>
      <c r="G13" s="21"/>
      <c r="H13" s="21"/>
      <c r="I13" s="21"/>
      <c r="J13" s="21"/>
      <c r="K13" s="21"/>
      <c r="L13" s="21"/>
      <c r="M13" s="21"/>
      <c r="N13" s="21"/>
      <c r="O13" s="21"/>
      <c r="P13" s="21"/>
      <c r="Q13" s="21"/>
      <c r="R13" s="21"/>
      <c r="S13" s="21"/>
      <c r="T13" s="21"/>
      <c r="U13" s="21"/>
    </row>
    <row r="14" spans="2:21" ht="15.75" x14ac:dyDescent="0.25">
      <c r="B14" s="25" t="s">
        <v>37</v>
      </c>
      <c r="C14" s="20"/>
      <c r="D14" s="20"/>
      <c r="E14" s="20"/>
      <c r="F14" s="20"/>
      <c r="G14" s="20"/>
      <c r="H14" s="21"/>
      <c r="I14" s="21"/>
      <c r="J14" s="21"/>
      <c r="K14" s="21"/>
      <c r="L14" s="21"/>
      <c r="M14" s="21"/>
      <c r="N14" s="21"/>
      <c r="O14" s="21"/>
      <c r="P14" s="21"/>
      <c r="Q14" s="21"/>
      <c r="R14" s="21"/>
      <c r="S14" s="21"/>
      <c r="T14" s="21"/>
      <c r="U14" s="21"/>
    </row>
    <row r="15" spans="2:21" ht="15" x14ac:dyDescent="0.25">
      <c r="B15" s="30">
        <f>(ROUND(SUM('ИТОГОВАЯ НМЦК'!R5:'ИТОГОВАЯ НМЦК'!R5),2))</f>
        <v>4700</v>
      </c>
      <c r="C15" s="20"/>
      <c r="D15" s="20"/>
      <c r="E15" s="20"/>
      <c r="F15" s="20"/>
      <c r="G15" s="20"/>
      <c r="H15" s="21"/>
      <c r="I15" s="21"/>
      <c r="J15" s="21"/>
      <c r="K15" s="21"/>
      <c r="L15" s="21"/>
      <c r="M15" s="21"/>
      <c r="N15" s="21"/>
      <c r="O15" s="21"/>
      <c r="P15" s="21"/>
      <c r="Q15" s="21"/>
      <c r="R15" s="21"/>
      <c r="S15" s="21"/>
      <c r="T15" s="21"/>
      <c r="U15" s="21"/>
    </row>
    <row r="16" spans="2:21" ht="15.75" x14ac:dyDescent="0.25">
      <c r="B16" s="26"/>
      <c r="C16" s="20"/>
      <c r="D16" s="20"/>
      <c r="E16" s="20"/>
      <c r="F16" s="20"/>
      <c r="G16" s="20"/>
      <c r="H16" s="21"/>
      <c r="I16" s="21"/>
      <c r="J16" s="21"/>
      <c r="K16" s="21"/>
      <c r="L16" s="21"/>
      <c r="M16" s="21"/>
      <c r="N16" s="21"/>
      <c r="O16" s="21"/>
      <c r="P16" s="21"/>
      <c r="Q16" s="21"/>
      <c r="R16" s="21"/>
      <c r="S16" s="21"/>
      <c r="T16" s="21"/>
      <c r="U16" s="21"/>
    </row>
    <row r="17" spans="2:21" ht="15.75" x14ac:dyDescent="0.25">
      <c r="B17" s="25" t="s">
        <v>89</v>
      </c>
      <c r="C17" s="20"/>
      <c r="D17" s="20"/>
      <c r="E17" s="20"/>
      <c r="F17" s="20"/>
      <c r="G17" s="20"/>
      <c r="H17" s="21"/>
      <c r="I17" s="21"/>
      <c r="J17" s="21"/>
      <c r="K17" s="21"/>
      <c r="L17" s="21"/>
      <c r="M17" s="21"/>
      <c r="N17" s="21"/>
      <c r="O17" s="21"/>
      <c r="P17" s="21"/>
      <c r="Q17" s="21"/>
      <c r="R17" s="21"/>
      <c r="S17" s="21"/>
      <c r="T17" s="21"/>
      <c r="U17" s="21"/>
    </row>
    <row r="18" spans="2:21" ht="15.75" x14ac:dyDescent="0.25">
      <c r="B18" s="25"/>
      <c r="C18" s="20"/>
      <c r="D18" s="20"/>
      <c r="E18" s="20"/>
      <c r="F18" s="20"/>
      <c r="G18" s="20"/>
      <c r="H18" s="21"/>
      <c r="I18" s="21"/>
      <c r="J18" s="21"/>
      <c r="K18" s="21"/>
      <c r="L18" s="21"/>
      <c r="M18" s="21"/>
      <c r="N18" s="21"/>
      <c r="O18" s="21"/>
      <c r="P18" s="21"/>
      <c r="Q18" s="21"/>
      <c r="R18" s="21"/>
      <c r="S18" s="21"/>
      <c r="T18" s="21"/>
      <c r="U18" s="21"/>
    </row>
    <row r="19" spans="2:21" ht="15.75" x14ac:dyDescent="0.25">
      <c r="B19" s="26" t="s">
        <v>38</v>
      </c>
      <c r="C19" s="20"/>
      <c r="D19" s="20"/>
      <c r="E19" s="20"/>
      <c r="F19" s="20"/>
      <c r="G19" s="20"/>
      <c r="H19" s="21"/>
      <c r="I19" s="21"/>
      <c r="J19" s="21"/>
      <c r="K19" s="21"/>
      <c r="L19" s="21"/>
      <c r="M19" s="21"/>
      <c r="N19" s="21"/>
      <c r="O19" s="21"/>
      <c r="P19" s="21"/>
      <c r="Q19" s="21"/>
      <c r="R19" s="21"/>
      <c r="S19" s="21"/>
      <c r="T19" s="21"/>
      <c r="U19" s="21"/>
    </row>
    <row r="20" spans="2:21" ht="15.75" x14ac:dyDescent="0.25">
      <c r="B20" s="23" t="s">
        <v>39</v>
      </c>
      <c r="C20" s="20"/>
      <c r="D20" s="20"/>
      <c r="E20" s="20"/>
      <c r="F20" s="20"/>
      <c r="G20" s="20"/>
      <c r="H20" s="21"/>
      <c r="I20" s="21"/>
      <c r="J20" s="21"/>
      <c r="K20" s="21"/>
      <c r="L20" s="21"/>
      <c r="M20" s="21"/>
      <c r="N20" s="21"/>
      <c r="O20" s="21"/>
      <c r="P20" s="21"/>
      <c r="Q20" s="21"/>
      <c r="R20" s="21"/>
      <c r="S20" s="21"/>
      <c r="T20" s="21"/>
      <c r="U20" s="21"/>
    </row>
    <row r="21" spans="2:21" ht="15.75" x14ac:dyDescent="0.25">
      <c r="B21" s="23"/>
      <c r="C21" s="20"/>
      <c r="D21" s="20"/>
      <c r="E21" s="20"/>
      <c r="F21" s="20"/>
      <c r="G21" s="20"/>
      <c r="H21" s="21"/>
      <c r="I21" s="21"/>
      <c r="J21" s="21"/>
      <c r="K21" s="21"/>
      <c r="L21" s="21"/>
      <c r="M21" s="21"/>
      <c r="N21" s="21"/>
      <c r="O21" s="21"/>
      <c r="P21" s="21"/>
      <c r="Q21" s="21"/>
      <c r="R21" s="21"/>
      <c r="S21" s="21"/>
      <c r="T21" s="21"/>
      <c r="U21" s="21"/>
    </row>
    <row r="22" spans="2:21" ht="15" x14ac:dyDescent="0.25">
      <c r="B22" s="27" t="s">
        <v>40</v>
      </c>
      <c r="C22" s="20"/>
      <c r="D22" s="20"/>
      <c r="E22" s="20"/>
      <c r="F22" s="20"/>
      <c r="G22" s="20"/>
      <c r="H22" s="21"/>
      <c r="I22" s="21"/>
      <c r="J22" s="21"/>
      <c r="K22" s="21"/>
      <c r="L22" s="21"/>
      <c r="M22" s="21"/>
      <c r="N22" s="21"/>
      <c r="O22" s="21"/>
      <c r="P22" s="21"/>
      <c r="Q22" s="21"/>
      <c r="R22" s="21"/>
      <c r="S22" s="21"/>
      <c r="T22" s="21"/>
      <c r="U22" s="21"/>
    </row>
    <row r="23" spans="2:21" ht="15" x14ac:dyDescent="0.25">
      <c r="B23" s="28" t="s">
        <v>41</v>
      </c>
      <c r="C23" s="20"/>
      <c r="D23" s="20"/>
      <c r="E23" s="20"/>
      <c r="F23" s="20"/>
      <c r="G23" s="20"/>
      <c r="H23" s="21"/>
      <c r="I23" s="21"/>
      <c r="J23" s="21"/>
      <c r="K23" s="21"/>
      <c r="L23" s="21"/>
      <c r="M23" s="21"/>
      <c r="N23" s="21"/>
      <c r="O23" s="21"/>
      <c r="P23" s="21"/>
      <c r="Q23" s="21"/>
      <c r="R23" s="21"/>
      <c r="S23" s="21"/>
      <c r="T23" s="21"/>
      <c r="U23" s="21"/>
    </row>
  </sheetData>
  <mergeCells count="1">
    <mergeCell ref="B10:U11"/>
  </mergeCells>
  <pageMargins left="0.7" right="0.7" top="0.75" bottom="0.75" header="0.3" footer="0.3"/>
  <pageSetup paperSize="9" orientation="portrait" horizontalDpi="4294967293" verticalDpi="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P13"/>
  <sheetViews>
    <sheetView tabSelected="1" workbookViewId="0">
      <selection sqref="A1:M1"/>
    </sheetView>
  </sheetViews>
  <sheetFormatPr defaultColWidth="10" defaultRowHeight="15" x14ac:dyDescent="0.25"/>
  <cols>
    <col min="1" max="1" width="5.140625" style="1" customWidth="1"/>
    <col min="2" max="2" width="31.7109375" style="1" customWidth="1"/>
    <col min="3" max="3" width="48" style="1" customWidth="1"/>
    <col min="4" max="4" width="12.85546875" style="1" customWidth="1"/>
    <col min="5" max="5" width="18.140625" style="1" customWidth="1"/>
    <col min="6" max="8" width="23.7109375" style="1" customWidth="1"/>
    <col min="9" max="9" width="15.85546875" style="1" customWidth="1"/>
    <col min="10" max="10" width="20.28515625" style="1" customWidth="1"/>
    <col min="11" max="11" width="16.85546875" style="1" customWidth="1"/>
    <col min="12" max="12" width="14" style="1" customWidth="1"/>
    <col min="13" max="13" width="15.5703125" style="1" customWidth="1"/>
    <col min="14" max="15" width="10.5703125" style="2" customWidth="1"/>
    <col min="16" max="250" width="9.7109375" style="1" customWidth="1"/>
  </cols>
  <sheetData>
    <row r="1" spans="1:14" ht="15.75" x14ac:dyDescent="0.25">
      <c r="A1" s="42" t="s">
        <v>0</v>
      </c>
      <c r="B1" s="42"/>
      <c r="C1" s="42"/>
      <c r="D1" s="42"/>
      <c r="E1" s="42"/>
      <c r="F1" s="42"/>
      <c r="G1" s="42"/>
      <c r="H1" s="42"/>
      <c r="I1" s="42"/>
      <c r="J1" s="42"/>
      <c r="K1" s="42"/>
      <c r="L1" s="42"/>
      <c r="M1" s="42"/>
      <c r="N1" s="3"/>
    </row>
    <row r="2" spans="1:14" ht="15.75" x14ac:dyDescent="0.25">
      <c r="A2" s="43" t="s">
        <v>1</v>
      </c>
      <c r="B2" s="43"/>
      <c r="C2" s="43"/>
      <c r="D2" s="43"/>
      <c r="E2" s="43"/>
      <c r="F2" s="43"/>
      <c r="G2" s="43"/>
      <c r="H2" s="43"/>
      <c r="I2" s="43"/>
      <c r="J2" s="43"/>
      <c r="K2" s="43"/>
      <c r="L2" s="43"/>
      <c r="M2" s="43"/>
      <c r="N2" s="3"/>
    </row>
    <row r="3" spans="1:14" ht="15.75" x14ac:dyDescent="0.25">
      <c r="A3" s="4" t="s">
        <v>2</v>
      </c>
      <c r="B3" s="5"/>
      <c r="C3" s="6"/>
      <c r="D3" s="6"/>
      <c r="E3" s="6"/>
      <c r="F3" s="4"/>
      <c r="G3" s="4"/>
      <c r="H3" s="4"/>
      <c r="I3" s="4"/>
      <c r="J3" s="4"/>
      <c r="L3" s="4"/>
      <c r="M3" s="4"/>
      <c r="N3" s="3"/>
    </row>
    <row r="4" spans="1:14" ht="30.6" customHeight="1" x14ac:dyDescent="0.25">
      <c r="A4" s="38" t="s">
        <v>3</v>
      </c>
      <c r="B4" s="38" t="s">
        <v>4</v>
      </c>
      <c r="C4" s="38" t="s">
        <v>58</v>
      </c>
      <c r="D4" s="38" t="s">
        <v>6</v>
      </c>
      <c r="E4" s="38" t="s">
        <v>7</v>
      </c>
      <c r="F4" s="38" t="s">
        <v>8</v>
      </c>
      <c r="G4" s="38"/>
      <c r="H4" s="38"/>
      <c r="I4" s="38"/>
      <c r="J4" s="38"/>
      <c r="K4" s="39" t="s">
        <v>59</v>
      </c>
      <c r="L4" s="39" t="s">
        <v>50</v>
      </c>
      <c r="M4" s="38" t="s">
        <v>9</v>
      </c>
      <c r="N4" s="41"/>
    </row>
    <row r="5" spans="1:14" ht="67.5" customHeight="1" x14ac:dyDescent="0.25">
      <c r="A5" s="38"/>
      <c r="B5" s="38"/>
      <c r="C5" s="38"/>
      <c r="D5" s="38"/>
      <c r="E5" s="38"/>
      <c r="F5" s="7" t="s">
        <v>60</v>
      </c>
      <c r="G5" s="7" t="s">
        <v>11</v>
      </c>
      <c r="H5" s="8" t="s">
        <v>12</v>
      </c>
      <c r="I5" s="7" t="s">
        <v>61</v>
      </c>
      <c r="J5" s="7" t="s">
        <v>62</v>
      </c>
      <c r="K5" s="39"/>
      <c r="L5" s="39"/>
      <c r="M5" s="38"/>
      <c r="N5" s="41"/>
    </row>
    <row r="6" spans="1:14" ht="48" customHeight="1" x14ac:dyDescent="0.25">
      <c r="A6" s="35" t="s">
        <v>63</v>
      </c>
      <c r="B6" s="35" t="s">
        <v>64</v>
      </c>
      <c r="C6" s="9" t="s">
        <v>65</v>
      </c>
      <c r="D6" s="9" t="s">
        <v>66</v>
      </c>
      <c r="E6" s="9" t="s">
        <v>67</v>
      </c>
      <c r="F6" s="10" t="s">
        <v>68</v>
      </c>
      <c r="G6" s="9" t="s">
        <v>69</v>
      </c>
      <c r="H6" s="9" t="s">
        <v>70</v>
      </c>
      <c r="I6" s="9">
        <v>9.8219999999999992</v>
      </c>
      <c r="J6" s="9">
        <v>9.8219999999999992</v>
      </c>
      <c r="K6" s="40">
        <v>9.8172999999999995</v>
      </c>
      <c r="L6" s="40">
        <v>6.4000000000000003E-3</v>
      </c>
      <c r="M6" s="35">
        <v>6.5199999999999994E-2</v>
      </c>
      <c r="N6" s="3"/>
    </row>
    <row r="7" spans="1:14" ht="48" customHeight="1" x14ac:dyDescent="0.25">
      <c r="A7" s="35"/>
      <c r="B7" s="35"/>
      <c r="C7" s="9" t="s">
        <v>65</v>
      </c>
      <c r="D7" s="9" t="s">
        <v>66</v>
      </c>
      <c r="E7" s="9" t="s">
        <v>67</v>
      </c>
      <c r="F7" s="10" t="s">
        <v>71</v>
      </c>
      <c r="G7" s="9" t="s">
        <v>69</v>
      </c>
      <c r="H7" s="9" t="s">
        <v>70</v>
      </c>
      <c r="I7" s="9">
        <v>9.82</v>
      </c>
      <c r="J7" s="9">
        <v>9.82</v>
      </c>
      <c r="K7" s="40"/>
      <c r="L7" s="40"/>
      <c r="M7" s="35"/>
    </row>
    <row r="8" spans="1:14" ht="48" customHeight="1" x14ac:dyDescent="0.25">
      <c r="A8" s="35"/>
      <c r="B8" s="35" t="s">
        <v>13</v>
      </c>
      <c r="C8" s="9" t="s">
        <v>65</v>
      </c>
      <c r="D8" s="9" t="s">
        <v>66</v>
      </c>
      <c r="E8" s="9" t="s">
        <v>67</v>
      </c>
      <c r="F8" s="10" t="s">
        <v>72</v>
      </c>
      <c r="G8" s="9" t="s">
        <v>69</v>
      </c>
      <c r="H8" s="9" t="s">
        <v>70</v>
      </c>
      <c r="I8" s="9">
        <v>9.81</v>
      </c>
      <c r="J8" s="9">
        <v>9.81</v>
      </c>
      <c r="K8" s="40"/>
      <c r="L8" s="40"/>
      <c r="M8" s="35"/>
    </row>
    <row r="9" spans="1:14" ht="16.350000000000001" customHeight="1" x14ac:dyDescent="0.25"/>
    <row r="11" spans="1:14" ht="60" customHeight="1" x14ac:dyDescent="0.25">
      <c r="B11" s="36" t="s">
        <v>73</v>
      </c>
      <c r="C11" s="37"/>
      <c r="D11" s="37"/>
      <c r="E11" s="37"/>
      <c r="F11" s="37"/>
      <c r="G11" s="37"/>
      <c r="H11" s="37"/>
      <c r="I11" s="37"/>
      <c r="J11" s="37"/>
      <c r="K11" s="37"/>
      <c r="L11" s="37"/>
    </row>
    <row r="13" spans="1:14" x14ac:dyDescent="0.25">
      <c r="B13" s="1" t="s">
        <v>74</v>
      </c>
    </row>
  </sheetData>
  <sheetProtection selectLockedCells="1" selectUnlockedCells="1"/>
  <mergeCells count="18">
    <mergeCell ref="N4:N5"/>
    <mergeCell ref="A1:M1"/>
    <mergeCell ref="A2:M2"/>
    <mergeCell ref="A4:A5"/>
    <mergeCell ref="B4:B5"/>
    <mergeCell ref="C4:C5"/>
    <mergeCell ref="E4:E5"/>
    <mergeCell ref="M6:M8"/>
    <mergeCell ref="B11:L11"/>
    <mergeCell ref="D4:D5"/>
    <mergeCell ref="K4:K5"/>
    <mergeCell ref="A6:A8"/>
    <mergeCell ref="B6:B8"/>
    <mergeCell ref="K6:K8"/>
    <mergeCell ref="L6:L8"/>
    <mergeCell ref="F4:J4"/>
    <mergeCell ref="L4:L5"/>
    <mergeCell ref="M4:M5"/>
  </mergeCells>
  <hyperlinks>
    <hyperlink ref="F6" r:id="rId1" display="url"/>
    <hyperlink ref="F7" r:id="rId2" display="url"/>
    <hyperlink ref="F8" r:id="rId3" display="url"/>
    <hyperlink ref="B13" r:id="rId4" display="url"/>
  </hyperlinks>
  <printOptions horizontalCentered="1" verticalCentered="1"/>
  <pageMargins left="0.70833333333333337" right="0.70833333333333337" top="1.023611111111111" bottom="0.39374999999999999" header="0.51180555555555551" footer="0.51180555555555551"/>
  <pageSetup paperSize="9" firstPageNumber="0" fitToHeight="0" pageOrder="overThenDown" orientation="landscape" horizontalDpi="300" verticalDpi="300" r:id="rId5"/>
  <headerFooter alignWithMargins="0"/>
  <legacyDrawing r:id="rId6"/>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S15"/>
  <sheetViews>
    <sheetView workbookViewId="0">
      <selection sqref="A1:K1"/>
    </sheetView>
  </sheetViews>
  <sheetFormatPr defaultColWidth="9.7109375" defaultRowHeight="15" x14ac:dyDescent="0.25"/>
  <cols>
    <col min="1" max="1" width="5.140625" style="1" customWidth="1"/>
    <col min="2" max="2" width="34.42578125" style="1" customWidth="1"/>
    <col min="3" max="3" width="59.85546875" style="1" customWidth="1"/>
    <col min="4" max="4" width="17.140625" style="1" customWidth="1"/>
    <col min="5" max="7" width="23.7109375" style="1" customWidth="1"/>
    <col min="8" max="8" width="16.85546875" style="1" customWidth="1"/>
    <col min="9" max="9" width="16.5703125" style="1" customWidth="1"/>
    <col min="10" max="10" width="21.85546875" style="1" customWidth="1"/>
    <col min="11" max="11" width="18.5703125" style="1" customWidth="1"/>
    <col min="12" max="12" width="11.42578125" style="1" customWidth="1"/>
    <col min="13" max="13" width="15.140625" style="1" customWidth="1"/>
    <col min="14" max="14" width="15.140625" style="2" customWidth="1"/>
    <col min="15" max="15" width="22.140625" style="2" customWidth="1"/>
    <col min="16" max="16384" width="9.7109375" style="1"/>
  </cols>
  <sheetData>
    <row r="1" spans="1:19" ht="16.5" x14ac:dyDescent="0.25">
      <c r="A1" s="42" t="s">
        <v>14</v>
      </c>
      <c r="B1" s="42"/>
      <c r="C1" s="42"/>
      <c r="D1" s="42"/>
      <c r="E1" s="42"/>
      <c r="F1" s="42"/>
      <c r="G1" s="42"/>
      <c r="H1" s="42"/>
      <c r="I1" s="42"/>
      <c r="J1" s="42"/>
      <c r="K1" s="42"/>
      <c r="L1" s="11"/>
      <c r="M1" s="11"/>
      <c r="N1" s="12"/>
      <c r="O1" s="12"/>
      <c r="P1" s="13"/>
      <c r="Q1" s="13"/>
      <c r="R1" s="13"/>
      <c r="S1" s="13"/>
    </row>
    <row r="2" spans="1:19" ht="15.75" x14ac:dyDescent="0.25">
      <c r="A2" s="43" t="s">
        <v>1</v>
      </c>
      <c r="B2" s="43"/>
      <c r="C2" s="43"/>
      <c r="D2" s="43"/>
      <c r="E2" s="43"/>
      <c r="F2" s="43"/>
      <c r="G2" s="43"/>
      <c r="H2" s="43"/>
      <c r="I2" s="43"/>
      <c r="J2" s="43"/>
      <c r="K2" s="43"/>
      <c r="L2" s="14"/>
      <c r="M2" s="14"/>
      <c r="N2" s="15"/>
      <c r="O2" s="15"/>
      <c r="P2" s="14"/>
      <c r="Q2" s="14"/>
      <c r="R2" s="14"/>
      <c r="S2" s="14"/>
    </row>
    <row r="3" spans="1:19" ht="15.75" x14ac:dyDescent="0.25">
      <c r="A3" s="4"/>
      <c r="B3" s="4"/>
      <c r="C3" s="4"/>
      <c r="D3" s="4"/>
      <c r="E3" s="4"/>
      <c r="F3" s="4"/>
      <c r="G3" s="4"/>
      <c r="H3" s="4"/>
      <c r="I3" s="4"/>
      <c r="J3" s="4"/>
      <c r="K3" s="4"/>
      <c r="L3" s="4"/>
      <c r="M3" s="14"/>
      <c r="N3" s="15"/>
      <c r="O3" s="15"/>
      <c r="P3" s="14"/>
      <c r="Q3" s="14"/>
      <c r="R3" s="14"/>
      <c r="S3" s="14"/>
    </row>
    <row r="4" spans="1:19" ht="33.75" customHeight="1" x14ac:dyDescent="0.25">
      <c r="A4" s="38" t="s">
        <v>3</v>
      </c>
      <c r="B4" s="38" t="s">
        <v>15</v>
      </c>
      <c r="C4" s="38" t="s">
        <v>5</v>
      </c>
      <c r="D4" s="38" t="s">
        <v>6</v>
      </c>
      <c r="E4" s="38" t="s">
        <v>8</v>
      </c>
      <c r="F4" s="38"/>
      <c r="G4" s="38"/>
      <c r="H4" s="38"/>
      <c r="I4" s="38"/>
      <c r="J4" s="38"/>
      <c r="K4" s="38" t="s">
        <v>46</v>
      </c>
      <c r="L4" s="4"/>
    </row>
    <row r="5" spans="1:19" ht="63.6" customHeight="1" x14ac:dyDescent="0.25">
      <c r="A5" s="38"/>
      <c r="B5" s="38"/>
      <c r="C5" s="38"/>
      <c r="D5" s="38"/>
      <c r="E5" s="7" t="s">
        <v>10</v>
      </c>
      <c r="F5" s="7" t="s">
        <v>11</v>
      </c>
      <c r="G5" s="8" t="s">
        <v>12</v>
      </c>
      <c r="H5" s="7" t="s">
        <v>55</v>
      </c>
      <c r="I5" s="7" t="s">
        <v>44</v>
      </c>
      <c r="J5" s="7" t="s">
        <v>45</v>
      </c>
      <c r="K5" s="38"/>
      <c r="L5" s="4"/>
    </row>
    <row r="6" spans="1:19" ht="48" customHeight="1" x14ac:dyDescent="0.25">
      <c r="A6" s="35">
        <v>1</v>
      </c>
      <c r="B6" s="35" t="s">
        <v>64</v>
      </c>
      <c r="C6" s="9" t="s">
        <v>65</v>
      </c>
      <c r="D6" s="9" t="s">
        <v>66</v>
      </c>
      <c r="E6" s="10" t="s">
        <v>75</v>
      </c>
      <c r="F6" s="9" t="s">
        <v>69</v>
      </c>
      <c r="G6" s="9" t="s">
        <v>70</v>
      </c>
      <c r="H6" s="9">
        <v>211.28</v>
      </c>
      <c r="I6" s="9">
        <v>10</v>
      </c>
      <c r="J6" s="9">
        <v>9.6036000000000001</v>
      </c>
      <c r="K6" s="40">
        <v>9.6036000000000001</v>
      </c>
    </row>
    <row r="7" spans="1:19" ht="48" customHeight="1" x14ac:dyDescent="0.25">
      <c r="A7" s="35"/>
      <c r="B7" s="35"/>
      <c r="C7" s="9" t="s">
        <v>65</v>
      </c>
      <c r="D7" s="9" t="s">
        <v>66</v>
      </c>
      <c r="E7" s="10" t="s">
        <v>75</v>
      </c>
      <c r="F7" s="9" t="s">
        <v>69</v>
      </c>
      <c r="G7" s="9" t="s">
        <v>70</v>
      </c>
      <c r="H7" s="9">
        <v>211.28</v>
      </c>
      <c r="I7" s="9">
        <v>10</v>
      </c>
      <c r="J7" s="9">
        <v>9.6036000000000001</v>
      </c>
      <c r="K7" s="40"/>
    </row>
    <row r="8" spans="1:19" ht="13.35" customHeight="1" x14ac:dyDescent="0.25"/>
    <row r="10" spans="1:19" ht="75" customHeight="1" x14ac:dyDescent="0.25">
      <c r="B10" s="36" t="s">
        <v>76</v>
      </c>
      <c r="C10" s="37"/>
      <c r="D10" s="37"/>
      <c r="E10" s="37"/>
      <c r="F10" s="37"/>
      <c r="G10" s="37"/>
      <c r="H10" s="37"/>
      <c r="I10" s="37"/>
      <c r="J10" s="37"/>
    </row>
    <row r="15" spans="1:19" x14ac:dyDescent="0.25">
      <c r="B15" s="1" t="s">
        <v>74</v>
      </c>
    </row>
  </sheetData>
  <sheetProtection selectLockedCells="1" selectUnlockedCells="1"/>
  <mergeCells count="12">
    <mergeCell ref="A6:A7"/>
    <mergeCell ref="B6:B7"/>
    <mergeCell ref="K6:K7"/>
    <mergeCell ref="B10:J10"/>
    <mergeCell ref="A1:K1"/>
    <mergeCell ref="A2:K2"/>
    <mergeCell ref="A4:A5"/>
    <mergeCell ref="B4:B5"/>
    <mergeCell ref="C4:C5"/>
    <mergeCell ref="D4:D5"/>
    <mergeCell ref="E4:J4"/>
    <mergeCell ref="K4:K5"/>
  </mergeCells>
  <hyperlinks>
    <hyperlink ref="E6" r:id="rId1" display="url"/>
    <hyperlink ref="E7" r:id="rId2" display="url"/>
    <hyperlink ref="B15" r:id="rId3" display="url"/>
  </hyperlinks>
  <printOptions horizontalCentered="1" verticalCentered="1"/>
  <pageMargins left="0.70833333333333337" right="0.70833333333333337" top="1.023611111111111" bottom="0.39374999999999999" header="0.51180555555555551" footer="0.51180555555555551"/>
  <pageSetup paperSize="9" firstPageNumber="0" fitToHeight="0" pageOrder="overThenDown" orientation="landscape" horizontalDpi="300" verticalDpi="300"/>
  <headerFooter alignWithMargins="0"/>
  <drawing r:id="rId4"/>
  <legacy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0"/>
  <sheetViews>
    <sheetView workbookViewId="0">
      <selection sqref="A1:M1"/>
    </sheetView>
  </sheetViews>
  <sheetFormatPr defaultColWidth="11" defaultRowHeight="12.75" x14ac:dyDescent="0.2"/>
  <cols>
    <col min="1" max="1" width="7.140625" customWidth="1"/>
    <col min="2" max="3" width="20.5703125" customWidth="1"/>
    <col min="4" max="4" width="23.85546875" customWidth="1"/>
    <col min="5" max="5" width="40.140625" customWidth="1"/>
    <col min="6" max="6" width="26.7109375" customWidth="1"/>
    <col min="7" max="7" width="28.5703125" customWidth="1"/>
    <col min="8" max="8" width="33.85546875" customWidth="1"/>
    <col min="9" max="9" width="16.28515625" customWidth="1"/>
    <col min="10" max="10" width="16.7109375" customWidth="1"/>
    <col min="11" max="11" width="12.5703125" customWidth="1"/>
    <col min="12" max="12" width="14.7109375" customWidth="1"/>
    <col min="13" max="13" width="16.7109375" customWidth="1"/>
  </cols>
  <sheetData>
    <row r="1" spans="1:13" ht="15.75" x14ac:dyDescent="0.2">
      <c r="A1" s="42" t="s">
        <v>16</v>
      </c>
      <c r="B1" s="42"/>
      <c r="C1" s="42"/>
      <c r="D1" s="42"/>
      <c r="E1" s="42"/>
      <c r="F1" s="42"/>
      <c r="G1" s="42"/>
      <c r="H1" s="42"/>
      <c r="I1" s="42"/>
      <c r="J1" s="42"/>
      <c r="K1" s="42"/>
      <c r="L1" s="42"/>
      <c r="M1" s="42"/>
    </row>
    <row r="2" spans="1:13" ht="15.75" x14ac:dyDescent="0.2">
      <c r="A2" s="45" t="s">
        <v>17</v>
      </c>
      <c r="B2" s="45"/>
      <c r="C2" s="45"/>
      <c r="D2" s="45"/>
      <c r="E2" s="45"/>
      <c r="F2" s="45"/>
      <c r="G2" s="45"/>
      <c r="H2" s="45"/>
      <c r="I2" s="45"/>
      <c r="J2" s="45"/>
      <c r="K2" s="45"/>
      <c r="L2" s="45"/>
      <c r="M2" s="45"/>
    </row>
    <row r="3" spans="1:13" ht="15.75" x14ac:dyDescent="0.25">
      <c r="A3" s="4"/>
      <c r="B3" s="4"/>
      <c r="C3" s="4"/>
      <c r="D3" s="4"/>
      <c r="E3" s="4"/>
      <c r="F3" s="4"/>
      <c r="G3" s="4"/>
      <c r="H3" s="4"/>
      <c r="I3" s="4"/>
      <c r="J3" s="4"/>
      <c r="K3" s="4"/>
      <c r="L3" s="4"/>
      <c r="M3" s="4"/>
    </row>
    <row r="4" spans="1:13" ht="17.100000000000001" customHeight="1" x14ac:dyDescent="0.2">
      <c r="A4" s="46" t="s">
        <v>3</v>
      </c>
      <c r="B4" s="47" t="s">
        <v>15</v>
      </c>
      <c r="C4" s="47" t="s">
        <v>7</v>
      </c>
      <c r="D4" s="48" t="s">
        <v>8</v>
      </c>
      <c r="E4" s="49"/>
      <c r="F4" s="49"/>
      <c r="G4" s="49"/>
      <c r="H4" s="49"/>
      <c r="I4" s="49"/>
      <c r="J4" s="49"/>
      <c r="K4" s="49"/>
      <c r="L4" s="49"/>
      <c r="M4" s="50"/>
    </row>
    <row r="5" spans="1:13" ht="47.25" x14ac:dyDescent="0.2">
      <c r="A5" s="46"/>
      <c r="B5" s="47"/>
      <c r="C5" s="47"/>
      <c r="D5" s="7" t="s">
        <v>18</v>
      </c>
      <c r="E5" s="7" t="s">
        <v>51</v>
      </c>
      <c r="F5" s="7" t="s">
        <v>56</v>
      </c>
      <c r="G5" s="7" t="s">
        <v>19</v>
      </c>
      <c r="H5" s="7" t="s">
        <v>52</v>
      </c>
      <c r="I5" s="7" t="s">
        <v>21</v>
      </c>
      <c r="J5" s="7" t="s">
        <v>53</v>
      </c>
      <c r="K5" s="7" t="s">
        <v>20</v>
      </c>
      <c r="L5" s="7" t="s">
        <v>48</v>
      </c>
      <c r="M5" s="7" t="s">
        <v>54</v>
      </c>
    </row>
    <row r="6" spans="1:13" ht="48" customHeight="1" x14ac:dyDescent="0.2">
      <c r="A6" s="35" t="s">
        <v>63</v>
      </c>
      <c r="B6" s="35" t="s">
        <v>64</v>
      </c>
      <c r="C6" s="35" t="s">
        <v>67</v>
      </c>
      <c r="D6" s="9" t="s">
        <v>77</v>
      </c>
      <c r="E6" s="9" t="s">
        <v>78</v>
      </c>
      <c r="F6" s="9" t="s">
        <v>79</v>
      </c>
      <c r="G6" s="9" t="s">
        <v>80</v>
      </c>
      <c r="H6" s="9" t="s">
        <v>81</v>
      </c>
      <c r="I6" s="9" t="s">
        <v>82</v>
      </c>
      <c r="J6" s="9">
        <v>184.27</v>
      </c>
      <c r="K6" s="9">
        <v>20</v>
      </c>
      <c r="L6" s="9">
        <v>9.2134999999999998</v>
      </c>
      <c r="M6" s="40">
        <f>MIN(L6:L6)</f>
        <v>9.2134999999999998</v>
      </c>
    </row>
    <row r="8" spans="1:13" ht="63.75" customHeight="1" x14ac:dyDescent="0.2">
      <c r="B8" s="36" t="s">
        <v>83</v>
      </c>
      <c r="C8" s="44"/>
      <c r="D8" s="44"/>
      <c r="E8" s="44"/>
      <c r="F8" s="44"/>
      <c r="G8" s="44"/>
      <c r="H8" s="44"/>
      <c r="I8" s="44"/>
      <c r="J8" s="44"/>
    </row>
    <row r="10" spans="1:13" x14ac:dyDescent="0.2">
      <c r="B10" t="s">
        <v>74</v>
      </c>
    </row>
  </sheetData>
  <sheetProtection selectLockedCells="1" selectUnlockedCells="1"/>
  <mergeCells count="11">
    <mergeCell ref="A1:M1"/>
    <mergeCell ref="A2:M2"/>
    <mergeCell ref="A4:A5"/>
    <mergeCell ref="B4:B5"/>
    <mergeCell ref="D4:M4"/>
    <mergeCell ref="C4:C5"/>
    <mergeCell ref="A6"/>
    <mergeCell ref="B6"/>
    <mergeCell ref="C6"/>
    <mergeCell ref="M6"/>
    <mergeCell ref="B8:J8"/>
  </mergeCells>
  <hyperlinks>
    <hyperlink ref="B10" r:id="rId1" display="url"/>
  </hyperlinks>
  <printOptions horizontalCentered="1" verticalCentered="1"/>
  <pageMargins left="0.70833333333333337" right="0.70833333333333337" top="1.023611111111111" bottom="0.51180555555555551" header="0.51180555555555551" footer="0.51180555555555551"/>
  <pageSetup paperSize="9" firstPageNumber="0" fitToHeight="0" orientation="landscape" horizontalDpi="300" verticalDpi="300"/>
  <headerFooter alignWithMargins="0">
    <oddHeader>&amp;C&amp;"Times New Roman,Обычный"&amp;12&amp;A</oddHeader>
    <oddFooter>&amp;C&amp;"Times New Roman,Обычный"&amp;12Страница &amp;P</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IS10"/>
  <sheetViews>
    <sheetView zoomScale="80" zoomScaleNormal="80" workbookViewId="0">
      <selection activeCell="N5" sqref="N5:R5"/>
    </sheetView>
  </sheetViews>
  <sheetFormatPr defaultColWidth="10" defaultRowHeight="15" x14ac:dyDescent="0.25"/>
  <cols>
    <col min="1" max="1" width="5.140625" style="1" customWidth="1"/>
    <col min="2" max="2" width="31.28515625" style="1" customWidth="1"/>
    <col min="3" max="3" width="32.7109375" style="1" customWidth="1"/>
    <col min="4" max="4" width="15.7109375" style="1" customWidth="1"/>
    <col min="5" max="5" width="13.7109375" style="1" customWidth="1"/>
    <col min="6" max="6" width="13" style="1" customWidth="1"/>
    <col min="7" max="7" width="16.85546875" style="1" customWidth="1"/>
    <col min="8" max="8" width="24.140625" style="1" customWidth="1"/>
    <col min="9" max="9" width="20.7109375" style="1" customWidth="1"/>
    <col min="10" max="10" width="16" style="1" customWidth="1"/>
    <col min="11" max="11" width="12.28515625" style="1" customWidth="1"/>
    <col min="12" max="12" width="10.42578125" style="1" customWidth="1"/>
    <col min="13" max="13" width="13.140625" style="1" customWidth="1"/>
    <col min="14" max="14" width="16.5703125" style="1" customWidth="1"/>
    <col min="15" max="15" width="9.7109375" style="1" customWidth="1"/>
    <col min="16" max="16" width="24.140625" style="1" customWidth="1"/>
    <col min="17" max="17" width="20" style="1" customWidth="1"/>
    <col min="18" max="18" width="21.85546875" style="1" customWidth="1"/>
    <col min="19" max="253" width="9.7109375" style="1" customWidth="1"/>
  </cols>
  <sheetData>
    <row r="1" spans="1:18" ht="16.5" x14ac:dyDescent="0.25">
      <c r="A1" s="51" t="s">
        <v>57</v>
      </c>
      <c r="B1" s="51"/>
      <c r="C1" s="51"/>
      <c r="D1" s="51"/>
      <c r="E1" s="51"/>
      <c r="F1" s="51"/>
      <c r="G1" s="51"/>
      <c r="H1" s="51"/>
      <c r="I1" s="51"/>
      <c r="J1" s="51"/>
      <c r="K1" s="51"/>
      <c r="L1" s="51"/>
      <c r="M1" s="51"/>
      <c r="N1" s="51"/>
    </row>
    <row r="2" spans="1:18" ht="15.75" x14ac:dyDescent="0.25">
      <c r="A2" s="43" t="s">
        <v>1</v>
      </c>
      <c r="B2" s="43"/>
      <c r="C2" s="43"/>
      <c r="D2" s="43"/>
      <c r="E2" s="43"/>
      <c r="F2" s="43"/>
      <c r="G2" s="43"/>
      <c r="H2" s="43"/>
      <c r="I2" s="43"/>
      <c r="J2" s="43"/>
      <c r="K2" s="43"/>
      <c r="L2" s="43"/>
      <c r="M2" s="43"/>
      <c r="N2" s="43"/>
    </row>
    <row r="3" spans="1:18" ht="15.75" x14ac:dyDescent="0.25">
      <c r="A3" s="16"/>
      <c r="B3" s="5"/>
      <c r="C3" s="17"/>
      <c r="D3" s="17"/>
      <c r="E3" s="17"/>
      <c r="F3" s="17"/>
      <c r="G3" s="17"/>
      <c r="H3" s="17"/>
      <c r="I3" s="17"/>
      <c r="J3" s="16"/>
      <c r="K3" s="16"/>
      <c r="L3" s="18"/>
      <c r="M3" s="18"/>
      <c r="N3" s="18"/>
    </row>
    <row r="4" spans="1:18" s="1" customFormat="1" ht="101.25" customHeight="1" x14ac:dyDescent="0.25">
      <c r="A4" s="7" t="s">
        <v>3</v>
      </c>
      <c r="B4" s="7" t="s">
        <v>4</v>
      </c>
      <c r="C4" s="7" t="s">
        <v>5</v>
      </c>
      <c r="D4" s="7" t="s">
        <v>6</v>
      </c>
      <c r="E4" s="7" t="s">
        <v>22</v>
      </c>
      <c r="F4" s="7" t="s">
        <v>7</v>
      </c>
      <c r="G4" s="7" t="s">
        <v>47</v>
      </c>
      <c r="H4" s="7" t="s">
        <v>23</v>
      </c>
      <c r="I4" s="7" t="s">
        <v>24</v>
      </c>
      <c r="J4" s="7" t="s">
        <v>25</v>
      </c>
      <c r="K4" s="7" t="s">
        <v>49</v>
      </c>
      <c r="L4" s="7" t="s">
        <v>48</v>
      </c>
      <c r="M4" s="7" t="s">
        <v>26</v>
      </c>
      <c r="N4" s="7" t="s">
        <v>27</v>
      </c>
      <c r="O4" s="7" t="s">
        <v>28</v>
      </c>
      <c r="P4" s="7" t="s">
        <v>29</v>
      </c>
      <c r="Q4" s="29" t="s">
        <v>42</v>
      </c>
      <c r="R4" s="29" t="s">
        <v>43</v>
      </c>
    </row>
    <row r="5" spans="1:18" ht="63" x14ac:dyDescent="0.25">
      <c r="A5" s="9">
        <v>1</v>
      </c>
      <c r="B5" s="9" t="s">
        <v>64</v>
      </c>
      <c r="C5" s="9" t="s">
        <v>65</v>
      </c>
      <c r="D5" s="9" t="s">
        <v>84</v>
      </c>
      <c r="E5" s="9">
        <v>400</v>
      </c>
      <c r="F5" s="9" t="s">
        <v>67</v>
      </c>
      <c r="G5" s="9" t="s">
        <v>85</v>
      </c>
      <c r="H5" s="9" t="s">
        <v>86</v>
      </c>
      <c r="I5" s="9" t="s">
        <v>86</v>
      </c>
      <c r="J5" s="31">
        <f>(ROUND('Метод сопоставимых рыночных цен'!K6,4))</f>
        <v>9.8172999999999995</v>
      </c>
      <c r="K5" s="31">
        <f>(ROUND('Расчет средневзвешенной цены'!K6,4))</f>
        <v>9.6036000000000001</v>
      </c>
      <c r="L5" s="31">
        <f>(ROUND('Тарифный метод'!M6,4))</f>
        <v>9.2134999999999998</v>
      </c>
      <c r="M5" s="31">
        <f>MIN(J5:L5)</f>
        <v>9.2134999999999998</v>
      </c>
      <c r="N5" s="32">
        <v>16</v>
      </c>
      <c r="O5" s="32">
        <v>10</v>
      </c>
      <c r="P5" s="33">
        <f>ROUND(ROUND(M5,2)*((100+N5)/100)*((100+O5)/100),2)</f>
        <v>11.75</v>
      </c>
      <c r="Q5" s="33">
        <f>E5*P5</f>
        <v>4700</v>
      </c>
      <c r="R5" s="33">
        <f>ROUND(E5*ROUND(P5,4),2)</f>
        <v>4700</v>
      </c>
    </row>
    <row r="6" spans="1:18" ht="15.75" x14ac:dyDescent="0.25">
      <c r="A6" s="9"/>
      <c r="B6" s="35" t="s">
        <v>87</v>
      </c>
      <c r="C6" s="35"/>
      <c r="D6" s="35"/>
      <c r="E6" s="35"/>
      <c r="F6" s="35"/>
      <c r="G6" s="35"/>
      <c r="H6" s="35"/>
      <c r="I6" s="35"/>
      <c r="J6" s="35"/>
      <c r="K6" s="35"/>
      <c r="L6" s="35"/>
      <c r="M6" s="35"/>
      <c r="N6" s="35"/>
      <c r="O6" s="35"/>
      <c r="P6" s="35"/>
      <c r="Q6" s="33">
        <f>SUM(Q5:Q5)</f>
        <v>4700</v>
      </c>
      <c r="R6" s="33">
        <f>SUM(R5:R5)</f>
        <v>4700</v>
      </c>
    </row>
    <row r="8" spans="1:18" ht="60" customHeight="1" x14ac:dyDescent="0.25">
      <c r="B8" s="36" t="s">
        <v>88</v>
      </c>
      <c r="C8" s="37"/>
      <c r="D8" s="37"/>
      <c r="E8" s="37"/>
      <c r="F8" s="37"/>
      <c r="G8" s="37"/>
      <c r="H8" s="37"/>
      <c r="I8" s="37"/>
      <c r="J8" s="37"/>
      <c r="K8" s="37"/>
      <c r="L8" s="37"/>
      <c r="M8" s="37"/>
      <c r="N8" s="37"/>
    </row>
    <row r="10" spans="1:18" x14ac:dyDescent="0.25">
      <c r="B10" s="1" t="s">
        <v>74</v>
      </c>
    </row>
  </sheetData>
  <sheetProtection selectLockedCells="1" selectUnlockedCells="1"/>
  <mergeCells count="4">
    <mergeCell ref="A1:N1"/>
    <mergeCell ref="A2:N2"/>
    <mergeCell ref="B6:P6"/>
    <mergeCell ref="B8:N8"/>
  </mergeCells>
  <hyperlinks>
    <hyperlink ref="B10" r:id="rId1" display="url"/>
  </hyperlinks>
  <printOptions horizontalCentered="1" verticalCentered="1"/>
  <pageMargins left="0.70833333333333337" right="0.70833333333333337" top="1.023611111111111" bottom="0.39374999999999999" header="0.51180555555555551" footer="0.51180555555555551"/>
  <pageSetup paperSize="9" firstPageNumber="0" fitToHeight="0" pageOrder="overThenDown" orientation="landscape" horizontalDpi="300" verticalDpi="300" r:id="rId2"/>
  <headerFooter alignWithMargins="0"/>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3</vt:i4>
      </vt:variant>
    </vt:vector>
  </HeadingPairs>
  <TitlesOfParts>
    <vt:vector size="8" baseType="lpstr">
      <vt:lpstr>Обоснование</vt:lpstr>
      <vt:lpstr>Метод сопоставимых рыночных цен</vt:lpstr>
      <vt:lpstr>Расчет средневзвешенной цены</vt:lpstr>
      <vt:lpstr>Тарифный метод</vt:lpstr>
      <vt:lpstr>ИТОГОВАЯ НМЦК</vt:lpstr>
      <vt:lpstr>'ИТОГОВАЯ НМЦК'!__xlnm_Print_Area</vt:lpstr>
      <vt:lpstr>'Метод сопоставимых рыночных цен'!__xlnm_Print_Area</vt:lpstr>
      <vt:lpstr>'Расчет средневзвешенной цены'!__xlnm_Print_Area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Воронина Оксана Викторовна</dc:creator>
  <cp:lastModifiedBy>Саввова Светлана Валерьевна</cp:lastModifiedBy>
  <dcterms:created xsi:type="dcterms:W3CDTF">2026-06-30T07:14:02Z</dcterms:created>
  <dcterms:modified xsi:type="dcterms:W3CDTF">2026-08-10T07:33:53Z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2.3.0</vt:lpwstr>
  </property>
</Properties>
</file>