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диск обмена\26 Шакирова НМ\Договора\березка\"/>
    </mc:Choice>
  </mc:AlternateContent>
  <bookViews>
    <workbookView xWindow="480" yWindow="60" windowWidth="15315" windowHeight="9015"/>
  </bookViews>
  <sheets>
    <sheet name="Лист2" sheetId="4" r:id="rId1"/>
  </sheets>
  <calcPr calcId="162913"/>
</workbook>
</file>

<file path=xl/calcChain.xml><?xml version="1.0" encoding="utf-8"?>
<calcChain xmlns="http://schemas.openxmlformats.org/spreadsheetml/2006/main">
  <c r="K11" i="4" l="1"/>
  <c r="L11" i="4" s="1"/>
  <c r="M11" i="4" s="1"/>
  <c r="N11" i="4"/>
  <c r="O11" i="4" s="1"/>
  <c r="P11" i="4" s="1"/>
  <c r="Q11" i="4" s="1"/>
  <c r="K12" i="4"/>
  <c r="L12" i="4" s="1"/>
  <c r="M12" i="4" s="1"/>
  <c r="N12" i="4"/>
  <c r="O12" i="4" s="1"/>
  <c r="P12" i="4" s="1"/>
  <c r="Q12" i="4" s="1"/>
  <c r="K10" i="4" l="1"/>
  <c r="L10" i="4" s="1"/>
  <c r="M10" i="4" s="1"/>
  <c r="N10" i="4"/>
  <c r="O10" i="4" s="1"/>
  <c r="P10" i="4" s="1"/>
  <c r="Q10" i="4" s="1"/>
  <c r="K9" i="4"/>
  <c r="L9" i="4" s="1"/>
  <c r="M9" i="4" s="1"/>
  <c r="N9" i="4"/>
  <c r="O9" i="4" s="1"/>
  <c r="P9" i="4" s="1"/>
  <c r="Q9" i="4" s="1"/>
  <c r="N5" i="4" l="1"/>
  <c r="O5" i="4" s="1"/>
  <c r="P5" i="4" s="1"/>
  <c r="Q5" i="4" s="1"/>
  <c r="K5" i="4"/>
  <c r="L5" i="4" s="1"/>
  <c r="M5" i="4" s="1"/>
  <c r="N6" i="4"/>
  <c r="O6" i="4" s="1"/>
  <c r="P6" i="4" s="1"/>
  <c r="Q6" i="4" s="1"/>
  <c r="K6" i="4"/>
  <c r="L6" i="4" s="1"/>
  <c r="M6" i="4" s="1"/>
  <c r="N4" i="4"/>
  <c r="O4" i="4" s="1"/>
  <c r="P4" i="4" s="1"/>
  <c r="Q4" i="4" s="1"/>
  <c r="K4" i="4"/>
  <c r="L4" i="4" s="1"/>
  <c r="M4" i="4" s="1"/>
  <c r="K3" i="4"/>
  <c r="L3" i="4" s="1"/>
  <c r="M3" i="4" s="1"/>
  <c r="N3" i="4"/>
  <c r="O3" i="4" s="1"/>
  <c r="P3" i="4" s="1"/>
  <c r="Q3" i="4" s="1"/>
  <c r="K8" i="4"/>
  <c r="L8" i="4" s="1"/>
  <c r="M8" i="4" s="1"/>
  <c r="N8" i="4"/>
  <c r="O8" i="4" s="1"/>
  <c r="P8" i="4" s="1"/>
  <c r="Q8" i="4" s="1"/>
  <c r="K7" i="4" l="1"/>
  <c r="L7" i="4" s="1"/>
  <c r="M7" i="4" s="1"/>
  <c r="N7" i="4"/>
  <c r="O7" i="4" s="1"/>
  <c r="P7" i="4" s="1"/>
  <c r="Q7" i="4" s="1"/>
  <c r="Q13" i="4" l="1"/>
  <c r="N15" i="4"/>
</calcChain>
</file>

<file path=xl/sharedStrings.xml><?xml version="1.0" encoding="utf-8"?>
<sst xmlns="http://schemas.openxmlformats.org/spreadsheetml/2006/main" count="57" uniqueCount="40">
  <si>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</si>
  <si>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</si>
  <si>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</si>
  <si>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</si>
  <si>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</si>
  <si>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Существенные условия исполнения контракта</t>
  </si>
  <si>
    <t>Среднее квадратичное отклонение</t>
  </si>
  <si>
    <t>Номер сведений о контракте 01131000071 13 000167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</si>
  <si>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</si>
  <si>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</si>
  <si>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</si>
  <si>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</si>
  <si>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</si>
  <si>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</si>
  <si>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</si>
  <si>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 контракта с учетом округления цены за единицу (руб.)</t>
  </si>
  <si>
    <t>В результате проведенного расчета Н(М)ЦК, ЦКЕП контракта составила:</t>
  </si>
  <si>
    <t>Н(М)ЦК, ЦКЕП, определяемая методом сопоставимых рыночных цен (анализа рынка)*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</si>
  <si>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</si>
  <si>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 xml:space="preserve">Поставщик №1 </t>
  </si>
  <si>
    <t xml:space="preserve">Поставщик №2 </t>
  </si>
  <si>
    <t xml:space="preserve">Поставщик №3 </t>
  </si>
  <si>
    <t>Рассчет Н(М)ЦК, ЦКЕП произвел:</t>
  </si>
  <si>
    <t>Заказчик</t>
  </si>
  <si>
    <r>
      <t xml:space="preserve">коэффициент вариации цен V (%)           </t>
    </r>
    <r>
      <rPr>
        <i/>
        <sz val="6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</si>
  <si>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6"/>
        <color indexed="8"/>
        <rFont val="Times New Roman"/>
        <family val="1"/>
        <charset val="204"/>
      </rPr>
      <t>Расчет Н(М)ЦК по формуле</t>
    </r>
    <r>
      <rPr>
        <sz val="6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</si>
  <si>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шт.</t>
  </si>
  <si>
    <t xml:space="preserve"> </t>
  </si>
  <si>
    <t>Влажный препарат Внутреннее строение брюхоногого моллюска Артикул:001460</t>
  </si>
  <si>
    <t>Влажный препарат развитие костистой рыбы Артикул:001468</t>
  </si>
  <si>
    <t>Влажный препарат Развитие лягушки Артикул:006015</t>
  </si>
  <si>
    <t>Влажный препарат Внутреннее строение лягушки Артикул:001462</t>
  </si>
  <si>
    <t>Коллекция Развитие насекомых с полным превращением Артикул:006042</t>
  </si>
  <si>
    <t>Коллекция Развитие насекомых с неполным превращением Артикул:006041</t>
  </si>
  <si>
    <t>Влажный препарат Нереида Артикул:001467</t>
  </si>
  <si>
    <t>Набор препаратов "Анатомия и физиология"(14обр.) Артикул:006790</t>
  </si>
  <si>
    <t>Препарат Еж морской Артикул:006032</t>
  </si>
  <si>
    <t>Модель "Позвонки человека"(7шт.) Артикул:012028</t>
  </si>
  <si>
    <t>контрактный управляющий Н.В. Колотухина</t>
  </si>
  <si>
    <t>МБОУ ""СОШ № 8 г. Красноармейска Саратовской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</si>
</sst>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2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wrapText="1"/>
    </xf>
    <xf numFmtId="0" fontId="4" fillId="0" borderId="5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</xdr:row>
      <xdr:rowOff>952500</xdr:rowOff>
    </xdr:from>
    <xdr:to>
      <xdr:col>12</xdr:col>
      <xdr:colOff>723900</xdr:colOff>
      <xdr:row>1</xdr:row>
      <xdr:rowOff>1304925</xdr:rowOff>
    </xdr:to>
    <xdr:pic>
      <xdr:nvPicPr>
        <xdr:cNvPr id="42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4950" y="15621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1</xdr:row>
      <xdr:rowOff>923925</xdr:rowOff>
    </xdr:from>
    <xdr:to>
      <xdr:col>11</xdr:col>
      <xdr:colOff>828675</xdr:colOff>
      <xdr:row>1</xdr:row>
      <xdr:rowOff>1362075</xdr:rowOff>
    </xdr:to>
    <xdr:pic>
      <xdr:nvPicPr>
        <xdr:cNvPr id="42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67225" y="1533525"/>
          <a:ext cx="809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1</xdr:row>
      <xdr:rowOff>1971675</xdr:rowOff>
    </xdr:from>
    <xdr:to>
      <xdr:col>14</xdr:col>
      <xdr:colOff>0</xdr:colOff>
      <xdr:row>1</xdr:row>
      <xdr:rowOff>2333625</xdr:rowOff>
    </xdr:to>
    <xdr:pic>
      <xdr:nvPicPr>
        <xdr:cNvPr id="42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76950" y="2581275"/>
          <a:ext cx="10763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1</xdr:row>
      <xdr:rowOff>1400175</xdr:rowOff>
    </xdr:from>
    <xdr:to>
      <xdr:col>13</xdr:col>
      <xdr:colOff>419100</xdr:colOff>
      <xdr:row>1</xdr:row>
      <xdr:rowOff>1628775</xdr:rowOff>
    </xdr:to>
    <xdr:pic>
      <xdr:nvPicPr>
        <xdr:cNvPr id="425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324600" y="2009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12" zoomScale="244" zoomScaleNormal="244" workbookViewId="0">
      <selection activeCell="B12" sqref="B12"/>
    </sheetView>
  </sheetViews>
  <sheetFormatPr defaultRowHeight="15" x14ac:dyDescent="0.25"/>
  <cols>
    <col min="1" max="1" width="2.5703125" customWidth="1"/>
    <col min="2" max="2" width="9.140625" customWidth="1"/>
    <col min="3" max="3" width="12.5703125" customWidth="1"/>
    <col min="4" max="5" width="5.5703125" customWidth="1"/>
    <col min="6" max="7" width="6.85546875" customWidth="1"/>
    <col min="8" max="8" width="7.140625" customWidth="1"/>
    <col min="9" max="9" width="0.42578125" hidden="1" customWidth="1"/>
    <col min="10" max="10" width="9.140625" hidden="1" customWidth="1"/>
    <col min="11" max="11" width="8.42578125" customWidth="1"/>
    <col min="12" max="12" width="12.42578125" customWidth="1"/>
    <col min="13" max="13" width="11.7109375" customWidth="1"/>
    <col min="14" max="14" width="18.140625" customWidth="1"/>
    <col min="15" max="15" width="7.140625" customWidth="1"/>
    <col min="16" max="16" width="7.28515625" customWidth="1"/>
    <col min="17" max="17" width="9.140625" customWidth="1"/>
    <col min="18" max="18" width="23" customWidth="1"/>
  </cols>
  <sheetData>
    <row r="1" spans="1:19" ht="48" customHeight="1" x14ac:dyDescent="0.25">
      <c r="A1" s="28" t="s">
        <v>0</v>
      </c>
      <c r="B1" s="28" t="s">
        <v>2</v>
      </c>
      <c r="C1" s="29" t="s">
        <v>5</v>
      </c>
      <c r="D1" s="29" t="s">
        <v>1</v>
      </c>
      <c r="E1" s="29" t="s">
        <v>3</v>
      </c>
      <c r="F1" s="31" t="s">
        <v>4</v>
      </c>
      <c r="G1" s="32"/>
      <c r="H1" s="33"/>
      <c r="I1" s="31" t="s">
        <v>13</v>
      </c>
      <c r="J1" s="33"/>
      <c r="K1" s="34" t="s">
        <v>14</v>
      </c>
      <c r="L1" s="34"/>
      <c r="M1" s="34"/>
      <c r="N1" s="27" t="s">
        <v>17</v>
      </c>
      <c r="O1" s="27"/>
      <c r="P1" s="27"/>
      <c r="Q1" s="27"/>
    </row>
    <row r="2" spans="1:19" ht="210" customHeight="1" x14ac:dyDescent="0.25">
      <c r="A2" s="29"/>
      <c r="B2" s="29"/>
      <c r="C2" s="30"/>
      <c r="D2" s="30"/>
      <c r="E2" s="30"/>
      <c r="F2" s="10" t="s">
        <v>19</v>
      </c>
      <c r="G2" s="10" t="s">
        <v>20</v>
      </c>
      <c r="H2" s="10" t="s">
        <v>21</v>
      </c>
      <c r="I2" s="10" t="s">
        <v>7</v>
      </c>
      <c r="J2" s="10" t="s">
        <v>9</v>
      </c>
      <c r="K2" s="10" t="s">
        <v>8</v>
      </c>
      <c r="L2" s="10" t="s">
        <v>6</v>
      </c>
      <c r="M2" s="11" t="s">
        <v>24</v>
      </c>
      <c r="N2" s="12" t="s">
        <v>25</v>
      </c>
      <c r="O2" s="13" t="s">
        <v>11</v>
      </c>
      <c r="P2" s="13" t="s">
        <v>12</v>
      </c>
      <c r="Q2" s="13" t="s">
        <v>15</v>
      </c>
    </row>
    <row r="3" spans="1:19" ht="174.75" customHeight="1" x14ac:dyDescent="0.25">
      <c r="A3" s="16">
        <v>1</v>
      </c>
      <c r="B3" s="18" t="s">
        <v>28</v>
      </c>
      <c r="C3" s="18" t="s">
        <v>27</v>
      </c>
      <c r="D3" s="19" t="s">
        <v>26</v>
      </c>
      <c r="E3" s="20">
        <v>1</v>
      </c>
      <c r="F3" s="17">
        <v>2805</v>
      </c>
      <c r="G3" s="17">
        <v>2806</v>
      </c>
      <c r="H3" s="17">
        <v>2807</v>
      </c>
      <c r="I3" s="2">
        <v>0</v>
      </c>
      <c r="J3" s="2" t="s">
        <v>10</v>
      </c>
      <c r="K3" s="3">
        <f t="shared" ref="K3:K7" si="0">AVERAGE(F3:H3)</f>
        <v>2806</v>
      </c>
      <c r="L3" s="4">
        <f t="shared" ref="L3:L7" si="1">SQRT(((SUM((POWER(H3-K3,2)),(POWER(G3-K3,2)),(POWER(F3-K3,2)))/(COLUMNS(F3:H3)-1))))</f>
        <v>1</v>
      </c>
      <c r="M3" s="4">
        <f t="shared" ref="M3:M7" si="2">L3/K3*100</f>
        <v>3.5637918745545262E-2</v>
      </c>
      <c r="N3" s="5">
        <f t="shared" ref="N3:N7" si="3">((E3/3)*(SUM(F3:H3)))</f>
        <v>2806</v>
      </c>
      <c r="O3" s="6">
        <f t="shared" ref="O3:O7" si="4">N3/E3</f>
        <v>2806</v>
      </c>
      <c r="P3" s="5">
        <f t="shared" ref="P3:P7" si="5">ROUNDDOWN(O3,2)</f>
        <v>2806</v>
      </c>
      <c r="Q3" s="5">
        <f t="shared" ref="Q3:Q7" si="6">P3*E3</f>
        <v>2806</v>
      </c>
      <c r="R3" s="8"/>
      <c r="S3" s="8"/>
    </row>
    <row r="4" spans="1:19" ht="73.5" x14ac:dyDescent="0.25">
      <c r="A4" s="16">
        <v>2</v>
      </c>
      <c r="B4" s="18" t="s">
        <v>29</v>
      </c>
      <c r="C4" s="21" t="s">
        <v>27</v>
      </c>
      <c r="D4" s="22" t="s">
        <v>26</v>
      </c>
      <c r="E4" s="22">
        <v>1</v>
      </c>
      <c r="F4" s="17">
        <v>2035</v>
      </c>
      <c r="G4" s="17">
        <v>2036</v>
      </c>
      <c r="H4" s="17">
        <v>2037</v>
      </c>
      <c r="I4" s="2"/>
      <c r="J4" s="2"/>
      <c r="K4" s="3">
        <f t="shared" si="0"/>
        <v>2036</v>
      </c>
      <c r="L4" s="4">
        <f t="shared" si="1"/>
        <v>1</v>
      </c>
      <c r="M4" s="4">
        <f t="shared" si="2"/>
        <v>4.9115913555992138E-2</v>
      </c>
      <c r="N4" s="5">
        <f t="shared" si="3"/>
        <v>2036</v>
      </c>
      <c r="O4" s="6">
        <f t="shared" si="4"/>
        <v>2036</v>
      </c>
      <c r="P4" s="5">
        <f t="shared" si="5"/>
        <v>2036</v>
      </c>
      <c r="Q4" s="5">
        <f t="shared" si="6"/>
        <v>2036</v>
      </c>
      <c r="R4" s="8"/>
      <c r="S4" s="8"/>
    </row>
    <row r="5" spans="1:19" ht="67.5" x14ac:dyDescent="0.25">
      <c r="A5" s="16">
        <v>3</v>
      </c>
      <c r="B5" s="23" t="s">
        <v>30</v>
      </c>
      <c r="C5" s="23" t="s">
        <v>27</v>
      </c>
      <c r="D5" s="24" t="s">
        <v>26</v>
      </c>
      <c r="E5" s="22">
        <v>1</v>
      </c>
      <c r="F5" s="17">
        <v>2805</v>
      </c>
      <c r="G5" s="17">
        <v>2806</v>
      </c>
      <c r="H5" s="17">
        <v>2807</v>
      </c>
      <c r="I5" s="2"/>
      <c r="J5" s="2"/>
      <c r="K5" s="3">
        <f t="shared" si="0"/>
        <v>2806</v>
      </c>
      <c r="L5" s="4">
        <f t="shared" si="1"/>
        <v>1</v>
      </c>
      <c r="M5" s="4">
        <f t="shared" si="2"/>
        <v>3.5637918745545262E-2</v>
      </c>
      <c r="N5" s="5">
        <f t="shared" si="3"/>
        <v>2806</v>
      </c>
      <c r="O5" s="6">
        <f t="shared" si="4"/>
        <v>2806</v>
      </c>
      <c r="P5" s="5">
        <f t="shared" si="5"/>
        <v>2806</v>
      </c>
      <c r="Q5" s="5">
        <f t="shared" si="6"/>
        <v>2806</v>
      </c>
      <c r="R5" s="8"/>
      <c r="S5" s="8"/>
    </row>
    <row r="6" spans="1:19" ht="73.5" x14ac:dyDescent="0.25">
      <c r="A6" s="16">
        <v>4</v>
      </c>
      <c r="B6" s="18" t="s">
        <v>31</v>
      </c>
      <c r="C6" s="18" t="s">
        <v>27</v>
      </c>
      <c r="D6" s="20" t="s">
        <v>26</v>
      </c>
      <c r="E6" s="20">
        <v>1</v>
      </c>
      <c r="F6" s="17">
        <v>2805</v>
      </c>
      <c r="G6" s="17">
        <v>2806</v>
      </c>
      <c r="H6" s="17">
        <v>2807</v>
      </c>
      <c r="I6" s="2"/>
      <c r="J6" s="2"/>
      <c r="K6" s="3">
        <f t="shared" si="0"/>
        <v>2806</v>
      </c>
      <c r="L6" s="4">
        <f t="shared" si="1"/>
        <v>1</v>
      </c>
      <c r="M6" s="4">
        <f t="shared" si="2"/>
        <v>3.5637918745545262E-2</v>
      </c>
      <c r="N6" s="5">
        <f t="shared" si="3"/>
        <v>2806</v>
      </c>
      <c r="O6" s="6">
        <f t="shared" si="4"/>
        <v>2806</v>
      </c>
      <c r="P6" s="5">
        <f t="shared" si="5"/>
        <v>2806</v>
      </c>
      <c r="Q6" s="5">
        <f t="shared" si="6"/>
        <v>2806</v>
      </c>
      <c r="R6" s="8"/>
      <c r="S6" s="8"/>
    </row>
    <row r="7" spans="1:19" ht="93" customHeight="1" x14ac:dyDescent="0.25">
      <c r="A7" s="16">
        <v>5</v>
      </c>
      <c r="B7" s="18" t="s">
        <v>32</v>
      </c>
      <c r="C7" s="18" t="s">
        <v>27</v>
      </c>
      <c r="D7" s="19" t="s">
        <v>26</v>
      </c>
      <c r="E7" s="20">
        <v>1</v>
      </c>
      <c r="F7" s="17">
        <v>2420</v>
      </c>
      <c r="G7" s="17">
        <v>2430</v>
      </c>
      <c r="H7" s="17">
        <v>2440</v>
      </c>
      <c r="I7" s="2"/>
      <c r="J7" s="2"/>
      <c r="K7" s="3">
        <f t="shared" si="0"/>
        <v>2430</v>
      </c>
      <c r="L7" s="4">
        <f t="shared" si="1"/>
        <v>10</v>
      </c>
      <c r="M7" s="4">
        <f t="shared" si="2"/>
        <v>0.41152263374485598</v>
      </c>
      <c r="N7" s="5">
        <f t="shared" si="3"/>
        <v>2430</v>
      </c>
      <c r="O7" s="6">
        <f t="shared" si="4"/>
        <v>2430</v>
      </c>
      <c r="P7" s="5">
        <f t="shared" si="5"/>
        <v>2430</v>
      </c>
      <c r="Q7" s="5">
        <f t="shared" si="6"/>
        <v>2430</v>
      </c>
      <c r="R7" s="8"/>
      <c r="S7" s="8"/>
    </row>
    <row r="8" spans="1:19" ht="127.5" customHeight="1" x14ac:dyDescent="0.25">
      <c r="A8" s="16">
        <v>6</v>
      </c>
      <c r="B8" s="18" t="s">
        <v>33</v>
      </c>
      <c r="C8" s="18" t="s">
        <v>27</v>
      </c>
      <c r="D8" s="19" t="s">
        <v>26</v>
      </c>
      <c r="E8" s="20">
        <v>1</v>
      </c>
      <c r="F8" s="17">
        <v>2420</v>
      </c>
      <c r="G8" s="17">
        <v>2450</v>
      </c>
      <c r="H8" s="17">
        <v>2480</v>
      </c>
      <c r="I8" s="2">
        <v>0</v>
      </c>
      <c r="J8" s="2" t="s">
        <v>10</v>
      </c>
      <c r="K8" s="3">
        <f t="shared" ref="K8:K12" si="7">AVERAGE(F8:H8)</f>
        <v>2450</v>
      </c>
      <c r="L8" s="4">
        <f t="shared" ref="L8:L12" si="8">SQRT(((SUM((POWER(H8-K8,2)),(POWER(G8-K8,2)),(POWER(F8-K8,2)))/(COLUMNS(F8:H8)-1))))</f>
        <v>30</v>
      </c>
      <c r="M8" s="4">
        <f t="shared" ref="M8:M12" si="9">L8/K8*100</f>
        <v>1.2244897959183674</v>
      </c>
      <c r="N8" s="5">
        <f t="shared" ref="N8:N12" si="10">((E8/3)*(SUM(F8:H8)))</f>
        <v>2450</v>
      </c>
      <c r="O8" s="6">
        <f t="shared" ref="O8:O12" si="11">N8/E8</f>
        <v>2450</v>
      </c>
      <c r="P8" s="5">
        <f t="shared" ref="P8:P12" si="12">ROUNDDOWN(O8,2)</f>
        <v>2450</v>
      </c>
      <c r="Q8" s="5">
        <f t="shared" ref="Q8:Q12" si="13">P8*E8</f>
        <v>2450</v>
      </c>
      <c r="R8" s="8"/>
      <c r="S8" s="8"/>
    </row>
    <row r="9" spans="1:19" ht="127.5" customHeight="1" x14ac:dyDescent="0.25">
      <c r="A9" s="16">
        <v>7</v>
      </c>
      <c r="B9" s="18" t="s">
        <v>34</v>
      </c>
      <c r="C9" s="18" t="s">
        <v>27</v>
      </c>
      <c r="D9" s="19" t="s">
        <v>26</v>
      </c>
      <c r="E9" s="20">
        <v>1</v>
      </c>
      <c r="F9" s="17">
        <v>2035</v>
      </c>
      <c r="G9" s="17">
        <v>2037</v>
      </c>
      <c r="H9" s="17">
        <v>2040</v>
      </c>
      <c r="I9" s="2"/>
      <c r="J9" s="2"/>
      <c r="K9" s="3">
        <f t="shared" si="7"/>
        <v>2037.3333333333333</v>
      </c>
      <c r="L9" s="4">
        <f t="shared" si="8"/>
        <v>2.5166114784235836</v>
      </c>
      <c r="M9" s="4">
        <f t="shared" si="9"/>
        <v>0.12352477806398479</v>
      </c>
      <c r="N9" s="5">
        <f t="shared" si="10"/>
        <v>2037.3333333333333</v>
      </c>
      <c r="O9" s="6">
        <f t="shared" si="11"/>
        <v>2037.3333333333333</v>
      </c>
      <c r="P9" s="5">
        <f t="shared" si="12"/>
        <v>2037.33</v>
      </c>
      <c r="Q9" s="5">
        <f t="shared" si="13"/>
        <v>2037.33</v>
      </c>
      <c r="R9" s="8"/>
      <c r="S9" s="8"/>
    </row>
    <row r="10" spans="1:19" ht="127.5" customHeight="1" x14ac:dyDescent="0.25">
      <c r="A10" s="16">
        <v>8</v>
      </c>
      <c r="B10" s="18" t="s">
        <v>35</v>
      </c>
      <c r="C10" s="18" t="s">
        <v>27</v>
      </c>
      <c r="D10" s="19" t="s">
        <v>26</v>
      </c>
      <c r="E10" s="20">
        <v>1</v>
      </c>
      <c r="F10" s="17">
        <v>2365</v>
      </c>
      <c r="G10" s="17">
        <v>2370</v>
      </c>
      <c r="H10" s="17">
        <v>2380</v>
      </c>
      <c r="I10" s="2"/>
      <c r="J10" s="2"/>
      <c r="K10" s="3">
        <f t="shared" si="7"/>
        <v>2371.6666666666665</v>
      </c>
      <c r="L10" s="4">
        <f t="shared" si="8"/>
        <v>7.6376261582597333</v>
      </c>
      <c r="M10" s="4">
        <f t="shared" si="9"/>
        <v>0.32203623998284192</v>
      </c>
      <c r="N10" s="5">
        <f t="shared" si="10"/>
        <v>2371.6666666666665</v>
      </c>
      <c r="O10" s="6">
        <f t="shared" si="11"/>
        <v>2371.6666666666665</v>
      </c>
      <c r="P10" s="5">
        <f t="shared" si="12"/>
        <v>2371.66</v>
      </c>
      <c r="Q10" s="5">
        <f t="shared" si="13"/>
        <v>2371.66</v>
      </c>
      <c r="R10" s="8"/>
      <c r="S10" s="8"/>
    </row>
    <row r="11" spans="1:19" ht="127.5" customHeight="1" x14ac:dyDescent="0.25">
      <c r="A11" s="16">
        <v>9</v>
      </c>
      <c r="B11" s="18" t="s">
        <v>36</v>
      </c>
      <c r="C11" s="18"/>
      <c r="D11" s="19" t="s">
        <v>26</v>
      </c>
      <c r="E11" s="20">
        <v>1</v>
      </c>
      <c r="F11" s="17">
        <v>715</v>
      </c>
      <c r="G11" s="17">
        <v>730</v>
      </c>
      <c r="H11" s="17">
        <v>738</v>
      </c>
      <c r="I11" s="2"/>
      <c r="J11" s="2"/>
      <c r="K11" s="3">
        <f t="shared" si="7"/>
        <v>727.66666666666663</v>
      </c>
      <c r="L11" s="4">
        <f t="shared" si="8"/>
        <v>11.67618659209133</v>
      </c>
      <c r="M11" s="4">
        <f t="shared" si="9"/>
        <v>1.6046064945613372</v>
      </c>
      <c r="N11" s="5">
        <f t="shared" si="10"/>
        <v>727.66666666666663</v>
      </c>
      <c r="O11" s="6">
        <f t="shared" si="11"/>
        <v>727.66666666666663</v>
      </c>
      <c r="P11" s="5">
        <f t="shared" si="12"/>
        <v>727.66</v>
      </c>
      <c r="Q11" s="5">
        <f t="shared" si="13"/>
        <v>727.66</v>
      </c>
      <c r="R11" s="8"/>
      <c r="S11" s="8"/>
    </row>
    <row r="12" spans="1:19" ht="127.5" customHeight="1" x14ac:dyDescent="0.25">
      <c r="A12" s="16">
        <v>10</v>
      </c>
      <c r="B12" s="18" t="s">
        <v>37</v>
      </c>
      <c r="C12" s="18"/>
      <c r="D12" s="19" t="s">
        <v>26</v>
      </c>
      <c r="E12" s="20">
        <v>1</v>
      </c>
      <c r="F12" s="17">
        <v>2310</v>
      </c>
      <c r="G12" s="17">
        <v>2350</v>
      </c>
      <c r="H12" s="17">
        <v>2370</v>
      </c>
      <c r="I12" s="2"/>
      <c r="J12" s="2"/>
      <c r="K12" s="3">
        <f t="shared" si="7"/>
        <v>2343.3333333333335</v>
      </c>
      <c r="L12" s="4">
        <f t="shared" si="8"/>
        <v>30.550504633038933</v>
      </c>
      <c r="M12" s="4">
        <f t="shared" si="9"/>
        <v>1.3037199701154594</v>
      </c>
      <c r="N12" s="5">
        <f t="shared" si="10"/>
        <v>2343.333333333333</v>
      </c>
      <c r="O12" s="6">
        <f t="shared" si="11"/>
        <v>2343.333333333333</v>
      </c>
      <c r="P12" s="5">
        <f t="shared" si="12"/>
        <v>2343.33</v>
      </c>
      <c r="Q12" s="5">
        <f t="shared" si="13"/>
        <v>2343.33</v>
      </c>
      <c r="R12" s="8"/>
      <c r="S12" s="8"/>
    </row>
    <row r="13" spans="1:19" ht="55.5" customHeight="1" x14ac:dyDescent="0.25">
      <c r="A13" s="26" t="s">
        <v>16</v>
      </c>
      <c r="B13" s="26"/>
      <c r="C13" s="26"/>
      <c r="D13" s="26"/>
      <c r="E13" s="26"/>
      <c r="F13" s="26"/>
      <c r="G13" s="26"/>
      <c r="H13" s="26"/>
      <c r="I13" s="26"/>
      <c r="J13" s="26"/>
      <c r="K13" s="7"/>
      <c r="L13" s="14"/>
      <c r="M13" s="14"/>
      <c r="N13" s="15"/>
      <c r="O13" s="14"/>
      <c r="P13" s="14"/>
      <c r="Q13" s="7">
        <f>SUM(Q3:Q12)</f>
        <v>22813.980000000003</v>
      </c>
      <c r="R13" s="9"/>
      <c r="S13" s="1"/>
    </row>
    <row r="14" spans="1:19" ht="101.25" customHeight="1" x14ac:dyDescent="0.25">
      <c r="A14" s="25" t="s">
        <v>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5">
      <c r="N15">
        <f ca="1">N15:N18</f>
        <v>0</v>
      </c>
    </row>
    <row r="16" spans="1:19" x14ac:dyDescent="0.25">
      <c r="A16" t="s">
        <v>22</v>
      </c>
      <c r="F16" t="s">
        <v>38</v>
      </c>
    </row>
    <row r="21" spans="2:4" x14ac:dyDescent="0.25">
      <c r="B21" t="s">
        <v>23</v>
      </c>
      <c r="D21" t="s">
        <v>39</v>
      </c>
    </row>
  </sheetData>
  <mergeCells count="11">
    <mergeCell ref="A14:Q14"/>
    <mergeCell ref="A13:J13"/>
    <mergeCell ref="N1:Q1"/>
    <mergeCell ref="A1:A2"/>
    <mergeCell ref="B1:B2"/>
    <mergeCell ref="C1:C2"/>
    <mergeCell ref="D1:D2"/>
    <mergeCell ref="E1:E2"/>
    <mergeCell ref="F1:H1"/>
    <mergeCell ref="I1:J1"/>
    <mergeCell ref="K1:M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Толкачев Александр Николаевич</cp:lastModifiedBy>
  <cp:lastPrinted>2014-04-24T12:24:57Z</cp:lastPrinted>
  <dcterms:created xsi:type="dcterms:W3CDTF">2014-01-15T18:15:09Z</dcterms:created>
  <dcterms:modified xsi:type="dcterms:W3CDTF">2026-07-02T05:47:11Z</dcterms:modified>
</cp:coreProperties>
</file>