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55" i="1" l="1"/>
  <c r="Q54" i="1"/>
  <c r="Q53" i="1"/>
  <c r="Q52" i="1"/>
  <c r="Q51" i="1"/>
  <c r="Q50" i="1"/>
  <c r="Q49" i="1"/>
  <c r="Q48" i="1"/>
  <c r="Q56" i="1" s="1"/>
  <c r="L36" i="1"/>
  <c r="J36" i="1"/>
  <c r="I36" i="1" s="1"/>
  <c r="G36" i="1"/>
  <c r="F36" i="1" s="1"/>
  <c r="D36" i="1"/>
  <c r="R36" i="1" s="1"/>
  <c r="L35" i="1"/>
  <c r="J35" i="1"/>
  <c r="I35" i="1" s="1"/>
  <c r="G35" i="1"/>
  <c r="F35" i="1" s="1"/>
  <c r="D35" i="1"/>
  <c r="R35" i="1" s="1"/>
  <c r="L34" i="1"/>
  <c r="J34" i="1"/>
  <c r="I34" i="1" s="1"/>
  <c r="G34" i="1"/>
  <c r="F34" i="1" s="1"/>
  <c r="D34" i="1"/>
  <c r="R34" i="1" s="1"/>
  <c r="L33" i="1"/>
  <c r="J33" i="1"/>
  <c r="I33" i="1" s="1"/>
  <c r="G33" i="1"/>
  <c r="F33" i="1" s="1"/>
  <c r="D33" i="1"/>
  <c r="R33" i="1" s="1"/>
  <c r="L32" i="1"/>
  <c r="J32" i="1"/>
  <c r="I32" i="1" s="1"/>
  <c r="G32" i="1"/>
  <c r="F32" i="1" s="1"/>
  <c r="D32" i="1"/>
  <c r="R32" i="1" s="1"/>
  <c r="L31" i="1"/>
  <c r="J31" i="1"/>
  <c r="I31" i="1" s="1"/>
  <c r="G31" i="1"/>
  <c r="F31" i="1" s="1"/>
  <c r="D31" i="1"/>
  <c r="R31" i="1" s="1"/>
  <c r="L30" i="1"/>
  <c r="J30" i="1"/>
  <c r="I30" i="1" s="1"/>
  <c r="G30" i="1"/>
  <c r="F30" i="1" s="1"/>
  <c r="D30" i="1"/>
  <c r="R30" i="1" s="1"/>
  <c r="L29" i="1"/>
  <c r="J29" i="1"/>
  <c r="I29" i="1" s="1"/>
  <c r="G29" i="1"/>
  <c r="F29" i="1" s="1"/>
  <c r="D29" i="1"/>
  <c r="R29" i="1" s="1"/>
  <c r="C29" i="1" l="1"/>
  <c r="Q29" i="1" s="1"/>
  <c r="S29" i="1" s="1"/>
  <c r="C30" i="1"/>
  <c r="Q30" i="1" s="1"/>
  <c r="S30" i="1" s="1"/>
  <c r="C31" i="1"/>
  <c r="Q31" i="1" s="1"/>
  <c r="S31" i="1" s="1"/>
  <c r="C32" i="1"/>
  <c r="Q32" i="1" s="1"/>
  <c r="S32" i="1" s="1"/>
  <c r="C33" i="1"/>
  <c r="Q33" i="1" s="1"/>
  <c r="S33" i="1" s="1"/>
  <c r="C34" i="1"/>
  <c r="Q34" i="1" s="1"/>
  <c r="S34" i="1" s="1"/>
  <c r="C35" i="1"/>
  <c r="Q35" i="1" s="1"/>
  <c r="S35" i="1" s="1"/>
  <c r="C36" i="1"/>
  <c r="Q36" i="1" s="1"/>
  <c r="S36" i="1" s="1"/>
</calcChain>
</file>

<file path=xl/sharedStrings.xml><?xml version="1.0" encoding="utf-8"?>
<sst xmlns="http://schemas.openxmlformats.org/spreadsheetml/2006/main" count="58" uniqueCount="50">
  <si>
    <t>Расчет начальной (максимальной) цены контракта на поставку канцтоваров единым комплектом для ремонта автомобильной техники Главного управления МЧС России по Владимирской области методом сопоставимых рыночных цен (анализа рынка) с использованием коммерческих предложений.</t>
  </si>
  <si>
    <t>1. Для определения однородности совокупности значений выявленных цен, используемых в расчете НМЦК, определяем коэффициент вариации.</t>
  </si>
  <si>
    <t>Коэффициент вариации цены определяется по формуле:</t>
  </si>
  <si>
    <t>Квр =</t>
  </si>
  <si>
    <t>Оср</t>
  </si>
  <si>
    <t>х 100, где:</t>
  </si>
  <si>
    <t>Цср</t>
  </si>
  <si>
    <t>Квр - коэффициент вариации, %;</t>
  </si>
  <si>
    <t>Оср - среднее квадратичное отклонение;</t>
  </si>
  <si>
    <t>Цср - средняя арифметическая величина цены единицы товара, работы, услуги</t>
  </si>
  <si>
    <t>з</t>
  </si>
  <si>
    <t>Среднее квадратичное отклонение расчитывается по формуле:</t>
  </si>
  <si>
    <t>Оср =</t>
  </si>
  <si>
    <r>
      <t>(Ц1-Цср)</t>
    </r>
    <r>
      <rPr>
        <vertAlign val="superscript"/>
        <sz val="12"/>
        <rFont val="Times New Roman"/>
        <family val="1"/>
        <charset val="204"/>
      </rPr>
      <t>2</t>
    </r>
    <r>
      <rPr>
        <sz val="12"/>
        <rFont val="Times New Roman"/>
        <family val="1"/>
        <charset val="204"/>
      </rPr>
      <t>+(Ц2-Цср)</t>
    </r>
    <r>
      <rPr>
        <vertAlign val="superscript"/>
        <sz val="12"/>
        <rFont val="Times New Roman"/>
        <family val="1"/>
        <charset val="204"/>
      </rPr>
      <t>2</t>
    </r>
    <r>
      <rPr>
        <sz val="12"/>
        <rFont val="Times New Roman"/>
        <family val="1"/>
        <charset val="204"/>
      </rPr>
      <t>+(Ц3-Цср)</t>
    </r>
    <r>
      <rPr>
        <vertAlign val="superscript"/>
        <sz val="12"/>
        <rFont val="Times New Roman"/>
        <family val="1"/>
        <charset val="204"/>
      </rPr>
      <t>2</t>
    </r>
    <r>
      <rPr>
        <sz val="12"/>
        <rFont val="Times New Roman"/>
        <family val="1"/>
        <charset val="204"/>
      </rPr>
      <t>+(Ц4-Цср)</t>
    </r>
    <r>
      <rPr>
        <vertAlign val="superscript"/>
        <sz val="12"/>
        <rFont val="Times New Roman"/>
        <family val="1"/>
        <charset val="204"/>
      </rPr>
      <t>2</t>
    </r>
    <r>
      <rPr>
        <sz val="12"/>
        <rFont val="Times New Roman"/>
        <family val="1"/>
        <charset val="204"/>
      </rPr>
      <t>+(Ц5-Цср)</t>
    </r>
    <r>
      <rPr>
        <vertAlign val="superscript"/>
        <sz val="12"/>
        <rFont val="Times New Roman"/>
        <family val="1"/>
        <charset val="204"/>
      </rPr>
      <t>2</t>
    </r>
  </si>
  <si>
    <t>, где:</t>
  </si>
  <si>
    <t>n-1</t>
  </si>
  <si>
    <t>Ц1, Ц2, Ц3, Ц4, Ц5 - цена единицы товара, указанная в источниках информации с номерами 1, 2, 3, 4, 5.</t>
  </si>
  <si>
    <t>n - количество значений, используемых в расчетах</t>
  </si>
  <si>
    <t>2. Для расчетов использованы источники информации, полученные по запросу заказчика у поставщиков:</t>
  </si>
  <si>
    <t>№ п/п</t>
  </si>
  <si>
    <t xml:space="preserve">Наименование товара </t>
  </si>
  <si>
    <t>Порядковый номер источника информации</t>
  </si>
  <si>
    <t>кол-во источников</t>
  </si>
  <si>
    <t>Среднее квадратичное отклонение</t>
  </si>
  <si>
    <t>Средняя цена</t>
  </si>
  <si>
    <t>Коэф-ент вариации</t>
  </si>
  <si>
    <t>3. НМЦК методом сопоставимых рыночных цен (анализа рынка) определяется по формуле:</t>
  </si>
  <si>
    <t>НМЦКрын =</t>
  </si>
  <si>
    <t>VхЦср(к), где:</t>
  </si>
  <si>
    <t xml:space="preserve">НМЦКрын - НМЦК, определяемая методом сопоставимых рыночных цен (анализа рынка); </t>
  </si>
  <si>
    <t>V - количество (объем) закупаемого товара</t>
  </si>
  <si>
    <t>Цср(к) - средняя арифметическая величина цены единицы товара, скорректированная с учетом коэффициентов (индексов),</t>
  </si>
  <si>
    <t>применяемых для пересчета цен товара с учетом различий в характеристиках товаров (при необходимости)</t>
  </si>
  <si>
    <t xml:space="preserve">Наименование </t>
  </si>
  <si>
    <t xml:space="preserve">Количество (объем) </t>
  </si>
  <si>
    <t xml:space="preserve">Цена единицы </t>
  </si>
  <si>
    <t>НМЦК, руб</t>
  </si>
  <si>
    <t>ИТОГО:</t>
  </si>
  <si>
    <t>Начальник УМТО Главного управления</t>
  </si>
  <si>
    <t>полковник внутренней службы</t>
  </si>
  <si>
    <t>М.И. Векшин</t>
  </si>
  <si>
    <t>Карандаш чернографитный , с ластиком</t>
  </si>
  <si>
    <t>Линейка пластиковая 30 см</t>
  </si>
  <si>
    <t>Набор текстовыделителей не менее 4 НЕОНОВЫХ ЦВЕТА,скошенный наконечник</t>
  </si>
  <si>
    <t>Ручка шариковая масляная СИНЯЯ</t>
  </si>
  <si>
    <t>Скобы для степлера №10</t>
  </si>
  <si>
    <t>Скрепки 28 мм никелированные 100 штук</t>
  </si>
  <si>
    <t xml:space="preserve">Степлер №10, до 12 листов, с антистеплером,
</t>
  </si>
  <si>
    <t>Д+B29:B34ырокол, до 20 листов</t>
  </si>
  <si>
    <t>Дырокол, до 20 листов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</si>
</sst>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00"/>
    <numFmt numFmtId="165" formatCode="#,##0_ ;\-#,##0\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 applyFill="1"/>
    <xf numFmtId="164" fontId="2" fillId="0" borderId="0" xfId="0" applyNumberFormat="1" applyFont="1" applyFill="1"/>
    <xf numFmtId="0" fontId="2" fillId="0" borderId="0" xfId="0" applyFont="1" applyFill="1" applyAlignment="1">
      <alignment horizontal="right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/>
    <xf numFmtId="0" fontId="2" fillId="0" borderId="0" xfId="0" applyFont="1" applyFill="1" applyAlignment="1">
      <alignment horizontal="right" vertical="center"/>
    </xf>
    <xf numFmtId="0" fontId="2" fillId="0" borderId="2" xfId="0" applyFont="1" applyFill="1" applyBorder="1"/>
    <xf numFmtId="0" fontId="2" fillId="0" borderId="0" xfId="0" applyFont="1" applyFill="1" applyBorder="1"/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49" fontId="6" fillId="0" borderId="4" xfId="1" applyNumberFormat="1" applyFont="1" applyFill="1" applyBorder="1" applyAlignment="1">
      <alignment horizontal="center" vertical="center" wrapText="1"/>
    </xf>
    <xf numFmtId="43" fontId="2" fillId="0" borderId="4" xfId="1" applyFont="1" applyFill="1" applyBorder="1" applyAlignment="1" applyProtection="1">
      <alignment horizontal="center" vertical="center"/>
      <protection hidden="1"/>
    </xf>
    <xf numFmtId="43" fontId="6" fillId="0" borderId="5" xfId="1" applyFont="1" applyFill="1" applyBorder="1" applyAlignment="1">
      <alignment horizontal="center" vertical="center"/>
    </xf>
    <xf numFmtId="43" fontId="2" fillId="0" borderId="4" xfId="1" applyFont="1" applyFill="1" applyBorder="1" applyAlignment="1" applyProtection="1">
      <alignment horizontal="center" vertical="center"/>
    </xf>
    <xf numFmtId="43" fontId="2" fillId="0" borderId="4" xfId="1" applyFont="1" applyBorder="1" applyAlignment="1">
      <alignment horizontal="center" vertical="center"/>
    </xf>
    <xf numFmtId="43" fontId="2" fillId="0" borderId="4" xfId="1" applyFont="1" applyBorder="1" applyAlignment="1" applyProtection="1">
      <alignment horizontal="center" vertical="center"/>
      <protection hidden="1"/>
    </xf>
    <xf numFmtId="43" fontId="7" fillId="0" borderId="4" xfId="1" applyFont="1" applyFill="1" applyBorder="1" applyAlignment="1">
      <alignment horizontal="center" vertical="center" wrapText="1"/>
    </xf>
    <xf numFmtId="43" fontId="2" fillId="0" borderId="4" xfId="1" applyFont="1" applyFill="1" applyBorder="1" applyAlignment="1">
      <alignment horizontal="center" vertical="center"/>
    </xf>
    <xf numFmtId="43" fontId="2" fillId="0" borderId="0" xfId="1" applyFont="1" applyFill="1" applyBorder="1" applyAlignment="1">
      <alignment horizontal="center" vertical="center" wrapText="1"/>
    </xf>
    <xf numFmtId="43" fontId="6" fillId="0" borderId="0" xfId="1" applyFont="1" applyBorder="1" applyAlignment="1">
      <alignment horizontal="center" vertical="center" wrapText="1"/>
    </xf>
    <xf numFmtId="43" fontId="2" fillId="0" borderId="0" xfId="1" applyFont="1" applyFill="1" applyBorder="1" applyAlignment="1" applyProtection="1">
      <alignment horizontal="center" vertical="center"/>
      <protection hidden="1"/>
    </xf>
    <xf numFmtId="43" fontId="6" fillId="0" borderId="0" xfId="1" applyFont="1" applyFill="1" applyBorder="1" applyAlignment="1">
      <alignment horizontal="center" vertical="center"/>
    </xf>
    <xf numFmtId="43" fontId="2" fillId="0" borderId="0" xfId="1" applyFont="1" applyFill="1" applyBorder="1" applyAlignment="1" applyProtection="1">
      <alignment horizontal="center" vertical="center"/>
    </xf>
    <xf numFmtId="43" fontId="2" fillId="0" borderId="0" xfId="1" applyFont="1" applyBorder="1" applyAlignment="1">
      <alignment horizontal="center" vertical="center"/>
    </xf>
    <xf numFmtId="43" fontId="2" fillId="0" borderId="0" xfId="1" applyFont="1" applyBorder="1" applyAlignment="1" applyProtection="1">
      <alignment horizontal="center" vertical="center"/>
      <protection hidden="1"/>
    </xf>
    <xf numFmtId="43" fontId="7" fillId="0" borderId="0" xfId="1" applyFont="1" applyFill="1" applyBorder="1" applyAlignment="1">
      <alignment horizontal="center" vertical="center" wrapText="1"/>
    </xf>
    <xf numFmtId="43" fontId="2" fillId="0" borderId="0" xfId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164" fontId="2" fillId="0" borderId="0" xfId="0" applyNumberFormat="1" applyFont="1" applyFill="1" applyAlignment="1">
      <alignment vertical="center"/>
    </xf>
    <xf numFmtId="0" fontId="8" fillId="0" borderId="5" xfId="0" applyFont="1" applyBorder="1" applyAlignment="1">
      <alignment horizontal="center" vertical="center" wrapText="1"/>
    </xf>
    <xf numFmtId="0" fontId="2" fillId="0" borderId="0" xfId="0" applyFont="1"/>
    <xf numFmtId="165" fontId="2" fillId="0" borderId="4" xfId="1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 wrapText="1"/>
    </xf>
    <xf numFmtId="0" fontId="4" fillId="2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left" vertical="center"/>
    </xf>
    <xf numFmtId="164" fontId="2" fillId="0" borderId="0" xfId="0" applyNumberFormat="1" applyFont="1" applyFill="1" applyAlignment="1">
      <alignment horizontal="left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164" fontId="2" fillId="0" borderId="4" xfId="0" applyNumberFormat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43" fontId="2" fillId="0" borderId="5" xfId="1" applyFont="1" applyFill="1" applyBorder="1" applyAlignment="1" applyProtection="1">
      <alignment horizontal="center" vertical="center"/>
    </xf>
    <xf numFmtId="43" fontId="2" fillId="0" borderId="2" xfId="1" applyFont="1" applyFill="1" applyBorder="1" applyAlignment="1" applyProtection="1">
      <alignment horizontal="center" vertical="center"/>
    </xf>
    <xf numFmtId="43" fontId="2" fillId="0" borderId="6" xfId="1" applyFont="1" applyFill="1" applyBorder="1" applyAlignment="1" applyProtection="1">
      <alignment horizontal="center" vertical="center"/>
    </xf>
    <xf numFmtId="4" fontId="7" fillId="0" borderId="4" xfId="0" applyNumberFormat="1" applyFont="1" applyFill="1" applyBorder="1" applyAlignment="1">
      <alignment horizontal="center" vertical="center"/>
    </xf>
    <xf numFmtId="0" fontId="2" fillId="0" borderId="0" xfId="0" applyFont="1" applyFill="1" applyAlignment="1"/>
    <xf numFmtId="0" fontId="4" fillId="0" borderId="4" xfId="0" applyFont="1" applyFill="1" applyBorder="1" applyAlignment="1">
      <alignment horizontal="left" vertical="center"/>
    </xf>
    <xf numFmtId="4" fontId="4" fillId="0" borderId="4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66675</xdr:colOff>
      <xdr:row>15</xdr:row>
      <xdr:rowOff>9525</xdr:rowOff>
    </xdr:from>
    <xdr:to>
      <xdr:col>9</xdr:col>
      <xdr:colOff>0</xdr:colOff>
      <xdr:row>17</xdr:row>
      <xdr:rowOff>9525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H="1">
          <a:off x="7010400" y="3228975"/>
          <a:ext cx="95250" cy="4381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16</xdr:row>
      <xdr:rowOff>0</xdr:rowOff>
    </xdr:from>
    <xdr:to>
      <xdr:col>8</xdr:col>
      <xdr:colOff>66675</xdr:colOff>
      <xdr:row>17</xdr:row>
      <xdr:rowOff>19050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943725" y="3457575"/>
          <a:ext cx="66675" cy="2190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63"/>
  <sheetViews>
    <sheetView tabSelected="1" topLeftCell="A28" zoomScale="80" zoomScaleNormal="80" workbookViewId="0">
      <selection activeCell="B33" sqref="B33"/>
    </sheetView>
  </sheetViews>
  <sheetFormatPr defaultRowHeight="15" x14ac:dyDescent="0.25"/>
  <cols>
    <col min="2" max="2" width="26.7109375" customWidth="1"/>
    <col min="4" max="4" width="10.7109375" customWidth="1"/>
    <col min="5" max="5" width="12.7109375" customWidth="1"/>
    <col min="7" max="7" width="11.5703125" customWidth="1"/>
    <col min="8" max="8" width="14.7109375" customWidth="1"/>
    <col min="10" max="10" width="13.42578125" customWidth="1"/>
    <col min="11" max="11" width="13.7109375" customWidth="1"/>
    <col min="17" max="17" width="15.140625" customWidth="1"/>
    <col min="18" max="18" width="13.85546875" customWidth="1"/>
  </cols>
  <sheetData>
    <row r="1" spans="1:19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35"/>
      <c r="R1" s="35"/>
      <c r="S1" s="35"/>
    </row>
    <row r="2" spans="1:19" ht="15.7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2"/>
      <c r="S2" s="3"/>
    </row>
    <row r="3" spans="1:19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2"/>
      <c r="S3" s="3"/>
    </row>
    <row r="4" spans="1:19" ht="15.75" x14ac:dyDescent="0.25">
      <c r="A4" s="36" t="s">
        <v>0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</row>
    <row r="5" spans="1:19" ht="15.75" x14ac:dyDescent="0.25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</row>
    <row r="6" spans="1:19" ht="15.75" x14ac:dyDescent="0.25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</row>
    <row r="7" spans="1:19" ht="15.75" x14ac:dyDescent="0.25">
      <c r="A7" s="1" t="s">
        <v>1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2"/>
      <c r="S7" s="1"/>
    </row>
    <row r="8" spans="1:19" ht="15.75" x14ac:dyDescent="0.25">
      <c r="A8" s="1" t="s">
        <v>2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2"/>
      <c r="S8" s="1"/>
    </row>
    <row r="9" spans="1:19" ht="15.75" x14ac:dyDescent="0.25">
      <c r="A9" s="1"/>
      <c r="B9" s="1"/>
      <c r="C9" s="1"/>
      <c r="D9" s="1"/>
      <c r="E9" s="1"/>
      <c r="F9" s="1"/>
      <c r="G9" s="38" t="s">
        <v>3</v>
      </c>
      <c r="H9" s="38"/>
      <c r="I9" s="38"/>
      <c r="J9" s="4" t="s">
        <v>4</v>
      </c>
      <c r="K9" s="5"/>
      <c r="L9" s="39" t="s">
        <v>5</v>
      </c>
      <c r="M9" s="39"/>
      <c r="N9" s="1"/>
      <c r="O9" s="1"/>
      <c r="P9" s="1"/>
      <c r="Q9" s="1"/>
      <c r="R9" s="2"/>
      <c r="S9" s="1"/>
    </row>
    <row r="10" spans="1:19" ht="15.75" x14ac:dyDescent="0.25">
      <c r="A10" s="1"/>
      <c r="B10" s="1"/>
      <c r="C10" s="1"/>
      <c r="D10" s="1"/>
      <c r="E10" s="1"/>
      <c r="F10" s="1"/>
      <c r="G10" s="38"/>
      <c r="H10" s="38"/>
      <c r="I10" s="38"/>
      <c r="J10" s="6" t="s">
        <v>6</v>
      </c>
      <c r="K10" s="6"/>
      <c r="L10" s="39"/>
      <c r="M10" s="39"/>
      <c r="N10" s="1"/>
      <c r="O10" s="1"/>
      <c r="P10" s="1"/>
      <c r="Q10" s="1"/>
      <c r="R10" s="2"/>
      <c r="S10" s="1"/>
    </row>
    <row r="11" spans="1:19" ht="15.75" x14ac:dyDescent="0.25">
      <c r="A11" s="1" t="s">
        <v>7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2"/>
      <c r="S11" s="1"/>
    </row>
    <row r="12" spans="1:19" ht="15.75" x14ac:dyDescent="0.25">
      <c r="A12" s="1" t="s">
        <v>8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2"/>
      <c r="S12" s="1"/>
    </row>
    <row r="13" spans="1:19" ht="15.75" x14ac:dyDescent="0.25">
      <c r="A13" s="1" t="s">
        <v>9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 t="s">
        <v>10</v>
      </c>
      <c r="O13" s="1"/>
      <c r="P13" s="1"/>
      <c r="Q13" s="1"/>
      <c r="R13" s="2"/>
      <c r="S13" s="1"/>
    </row>
    <row r="14" spans="1:19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2"/>
      <c r="S14" s="1"/>
    </row>
    <row r="15" spans="1:19" ht="15.75" x14ac:dyDescent="0.25">
      <c r="A15" s="1" t="s">
        <v>11</v>
      </c>
      <c r="B15" s="1"/>
      <c r="C15" s="1"/>
      <c r="D15" s="1"/>
      <c r="E15" s="1"/>
      <c r="F15" s="1"/>
      <c r="G15" s="1"/>
      <c r="H15" s="1"/>
      <c r="I15" s="1"/>
      <c r="J15" s="7"/>
      <c r="K15" s="7"/>
      <c r="L15" s="7"/>
      <c r="M15" s="7"/>
      <c r="N15" s="7"/>
      <c r="O15" s="7"/>
      <c r="P15" s="7"/>
      <c r="Q15" s="7"/>
      <c r="R15" s="2"/>
      <c r="S15" s="1"/>
    </row>
    <row r="16" spans="1:19" ht="18.75" x14ac:dyDescent="0.25">
      <c r="A16" s="1"/>
      <c r="B16" s="1"/>
      <c r="C16" s="1"/>
      <c r="D16" s="1"/>
      <c r="E16" s="1"/>
      <c r="F16" s="1"/>
      <c r="G16" s="38" t="s">
        <v>12</v>
      </c>
      <c r="H16" s="8"/>
      <c r="I16" s="8"/>
      <c r="J16" s="9" t="s">
        <v>13</v>
      </c>
      <c r="K16" s="9"/>
      <c r="L16" s="9"/>
      <c r="M16" s="9"/>
      <c r="N16" s="9"/>
      <c r="O16" s="9"/>
      <c r="P16" s="9"/>
      <c r="Q16" s="9"/>
      <c r="R16" s="40" t="s">
        <v>14</v>
      </c>
      <c r="S16" s="1"/>
    </row>
    <row r="17" spans="1:19" ht="15.75" x14ac:dyDescent="0.25">
      <c r="A17" s="1"/>
      <c r="B17" s="1"/>
      <c r="C17" s="1"/>
      <c r="D17" s="1"/>
      <c r="E17" s="1"/>
      <c r="F17" s="1"/>
      <c r="G17" s="38"/>
      <c r="H17" s="8"/>
      <c r="I17" s="8"/>
      <c r="J17" s="41" t="s">
        <v>15</v>
      </c>
      <c r="K17" s="41"/>
      <c r="L17" s="41"/>
      <c r="M17" s="41"/>
      <c r="N17" s="41"/>
      <c r="O17" s="41"/>
      <c r="P17" s="41"/>
      <c r="Q17" s="41"/>
      <c r="R17" s="40"/>
      <c r="S17" s="1"/>
    </row>
    <row r="18" spans="1:19" ht="15.75" x14ac:dyDescent="0.25">
      <c r="A18" s="10" t="s">
        <v>16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2"/>
      <c r="S18" s="1"/>
    </row>
    <row r="19" spans="1:19" ht="15.75" x14ac:dyDescent="0.25">
      <c r="A19" s="1" t="s">
        <v>17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2"/>
      <c r="S19" s="1"/>
    </row>
    <row r="20" spans="1:19" ht="15.7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2"/>
      <c r="S20" s="1"/>
    </row>
    <row r="21" spans="1:19" ht="15.75" x14ac:dyDescent="0.25">
      <c r="A21" s="1" t="s">
        <v>18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2"/>
      <c r="S21" s="1"/>
    </row>
    <row r="22" spans="1:19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2"/>
      <c r="S22" s="1"/>
    </row>
    <row r="23" spans="1:19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2"/>
      <c r="S23" s="1"/>
    </row>
    <row r="24" spans="1:19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2"/>
      <c r="S24" s="1"/>
    </row>
    <row r="25" spans="1:19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2"/>
      <c r="S25" s="1"/>
    </row>
    <row r="26" spans="1:19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2"/>
      <c r="S26" s="1"/>
    </row>
    <row r="27" spans="1:19" ht="15.75" x14ac:dyDescent="0.25">
      <c r="A27" s="11" t="s">
        <v>19</v>
      </c>
      <c r="B27" s="11" t="s">
        <v>20</v>
      </c>
      <c r="C27" s="42" t="s">
        <v>21</v>
      </c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3" t="s">
        <v>22</v>
      </c>
      <c r="Q27" s="43" t="s">
        <v>23</v>
      </c>
      <c r="R27" s="44" t="s">
        <v>24</v>
      </c>
      <c r="S27" s="43" t="s">
        <v>25</v>
      </c>
    </row>
    <row r="28" spans="1:19" ht="15.75" x14ac:dyDescent="0.25">
      <c r="A28" s="11"/>
      <c r="B28" s="11"/>
      <c r="C28" s="42">
        <v>1</v>
      </c>
      <c r="D28" s="42"/>
      <c r="E28" s="12"/>
      <c r="F28" s="42">
        <v>2</v>
      </c>
      <c r="G28" s="42"/>
      <c r="H28" s="12"/>
      <c r="I28" s="42">
        <v>3</v>
      </c>
      <c r="J28" s="42"/>
      <c r="K28" s="12"/>
      <c r="L28" s="42">
        <v>4</v>
      </c>
      <c r="M28" s="42"/>
      <c r="N28" s="42">
        <v>5</v>
      </c>
      <c r="O28" s="42"/>
      <c r="P28" s="43"/>
      <c r="Q28" s="43"/>
      <c r="R28" s="44"/>
      <c r="S28" s="43"/>
    </row>
    <row r="29" spans="1:19" ht="64.5" customHeight="1" x14ac:dyDescent="0.25">
      <c r="A29" s="34">
        <v>1</v>
      </c>
      <c r="B29" s="13" t="s">
        <v>49</v>
      </c>
      <c r="C29" s="14">
        <f t="shared" ref="C29:C36" si="0">SIGN(D29)</f>
        <v>1</v>
      </c>
      <c r="D29" s="15">
        <f t="shared" ref="D29:D36" si="1">1.22*E29</f>
        <v>548.13380000000006</v>
      </c>
      <c r="E29" s="15">
        <v>449.29</v>
      </c>
      <c r="F29" s="16">
        <f t="shared" ref="F29:F36" si="2">SIGN(G29)</f>
        <v>1</v>
      </c>
      <c r="G29" s="17">
        <f t="shared" ref="G29:G36" si="3">H29*1.22</f>
        <v>579.45119999999997</v>
      </c>
      <c r="H29" s="17">
        <v>474.96</v>
      </c>
      <c r="I29" s="16">
        <f t="shared" ref="I29:I36" si="4">SIGN(J29)</f>
        <v>1</v>
      </c>
      <c r="J29" s="18">
        <f t="shared" ref="J29:J36" si="5">K29*1.22</f>
        <v>522.0258</v>
      </c>
      <c r="K29" s="18">
        <v>427.89</v>
      </c>
      <c r="L29" s="16">
        <f t="shared" ref="L29:L36" si="6">SIGN(M29)</f>
        <v>0</v>
      </c>
      <c r="M29" s="19">
        <v>0</v>
      </c>
      <c r="N29" s="16">
        <v>0</v>
      </c>
      <c r="O29" s="20">
        <v>0</v>
      </c>
      <c r="P29" s="16">
        <v>3</v>
      </c>
      <c r="Q29" s="16">
        <f t="shared" ref="Q29:Q36" si="7">IF(P29&lt;2,"",ROUND(SQRT((C29*POWER(D29-R29,2)+F29*POWER(G29-R29,2)+I29*POWER(J29-R29,2)+L29*POWER(M29-R29,2)+N29*POWER(O29-R29,2))/(P29-1)),2))</f>
        <v>28.75</v>
      </c>
      <c r="R29" s="16">
        <f t="shared" ref="R29:R36" si="8">ROUND((D29+G29+J29+M29+O29)/3,2)</f>
        <v>549.87</v>
      </c>
      <c r="S29" s="20">
        <f t="shared" ref="S29:S36" si="9">IF(Q29="","",ROUND(Q29*100/R29,2))</f>
        <v>5.23</v>
      </c>
    </row>
    <row r="30" spans="1:19" ht="96.75" customHeight="1" x14ac:dyDescent="0.25">
      <c r="A30" s="34">
        <v>2</v>
      </c>
      <c r="B30" s="13" t="s">
        <v>41</v>
      </c>
      <c r="C30" s="14">
        <f t="shared" si="0"/>
        <v>1</v>
      </c>
      <c r="D30" s="15">
        <f t="shared" si="1"/>
        <v>38.661799999999999</v>
      </c>
      <c r="E30" s="15">
        <v>31.69</v>
      </c>
      <c r="F30" s="16">
        <f t="shared" si="2"/>
        <v>1</v>
      </c>
      <c r="G30" s="17">
        <f t="shared" si="3"/>
        <v>40.869999999999997</v>
      </c>
      <c r="H30" s="17">
        <v>33.5</v>
      </c>
      <c r="I30" s="16">
        <f t="shared" si="4"/>
        <v>1</v>
      </c>
      <c r="J30" s="18">
        <f t="shared" si="5"/>
        <v>36.819600000000001</v>
      </c>
      <c r="K30" s="18">
        <v>30.18</v>
      </c>
      <c r="L30" s="16">
        <f t="shared" si="6"/>
        <v>0</v>
      </c>
      <c r="M30" s="19">
        <v>0</v>
      </c>
      <c r="N30" s="16">
        <v>0</v>
      </c>
      <c r="O30" s="20">
        <v>0</v>
      </c>
      <c r="P30" s="16">
        <v>3</v>
      </c>
      <c r="Q30" s="16">
        <f t="shared" si="7"/>
        <v>2.0299999999999998</v>
      </c>
      <c r="R30" s="16">
        <f t="shared" si="8"/>
        <v>38.78</v>
      </c>
      <c r="S30" s="20">
        <f t="shared" si="9"/>
        <v>5.23</v>
      </c>
    </row>
    <row r="31" spans="1:19" ht="64.5" customHeight="1" x14ac:dyDescent="0.25">
      <c r="A31" s="34">
        <v>3</v>
      </c>
      <c r="B31" s="13" t="s">
        <v>42</v>
      </c>
      <c r="C31" s="14">
        <f t="shared" si="0"/>
        <v>1</v>
      </c>
      <c r="D31" s="15">
        <f t="shared" si="1"/>
        <v>46.603999999999999</v>
      </c>
      <c r="E31" s="15">
        <v>38.200000000000003</v>
      </c>
      <c r="F31" s="16">
        <f t="shared" si="2"/>
        <v>1</v>
      </c>
      <c r="G31" s="17">
        <f t="shared" si="3"/>
        <v>49.275799999999997</v>
      </c>
      <c r="H31" s="17">
        <v>40.39</v>
      </c>
      <c r="I31" s="16">
        <f t="shared" si="4"/>
        <v>1</v>
      </c>
      <c r="J31" s="18">
        <f t="shared" si="5"/>
        <v>44.395800000000001</v>
      </c>
      <c r="K31" s="18">
        <v>36.39</v>
      </c>
      <c r="L31" s="16">
        <f t="shared" si="6"/>
        <v>0</v>
      </c>
      <c r="M31" s="19">
        <v>0</v>
      </c>
      <c r="N31" s="16">
        <v>0</v>
      </c>
      <c r="O31" s="20">
        <v>0</v>
      </c>
      <c r="P31" s="16">
        <v>3</v>
      </c>
      <c r="Q31" s="16">
        <f t="shared" si="7"/>
        <v>2.44</v>
      </c>
      <c r="R31" s="16">
        <f t="shared" si="8"/>
        <v>46.76</v>
      </c>
      <c r="S31" s="20">
        <f t="shared" si="9"/>
        <v>5.22</v>
      </c>
    </row>
    <row r="32" spans="1:19" ht="101.25" customHeight="1" x14ac:dyDescent="0.25">
      <c r="A32" s="34">
        <v>4</v>
      </c>
      <c r="B32" s="13" t="s">
        <v>43</v>
      </c>
      <c r="C32" s="14">
        <f t="shared" si="0"/>
        <v>1</v>
      </c>
      <c r="D32" s="15">
        <f t="shared" si="1"/>
        <v>146.47319999999999</v>
      </c>
      <c r="E32" s="15">
        <v>120.06</v>
      </c>
      <c r="F32" s="16">
        <f t="shared" si="2"/>
        <v>1</v>
      </c>
      <c r="G32" s="17">
        <f t="shared" si="3"/>
        <v>154.8424</v>
      </c>
      <c r="H32" s="17">
        <v>126.92</v>
      </c>
      <c r="I32" s="16">
        <f t="shared" si="4"/>
        <v>1</v>
      </c>
      <c r="J32" s="18">
        <f t="shared" si="5"/>
        <v>139.4948</v>
      </c>
      <c r="K32" s="18">
        <v>114.34</v>
      </c>
      <c r="L32" s="16">
        <f t="shared" si="6"/>
        <v>0</v>
      </c>
      <c r="M32" s="19">
        <v>0</v>
      </c>
      <c r="N32" s="16">
        <v>0</v>
      </c>
      <c r="O32" s="20">
        <v>0</v>
      </c>
      <c r="P32" s="16">
        <v>3</v>
      </c>
      <c r="Q32" s="16">
        <f t="shared" si="7"/>
        <v>7.68</v>
      </c>
      <c r="R32" s="16">
        <f t="shared" si="8"/>
        <v>146.94</v>
      </c>
      <c r="S32" s="20">
        <f t="shared" si="9"/>
        <v>5.23</v>
      </c>
    </row>
    <row r="33" spans="1:19" ht="105" customHeight="1" x14ac:dyDescent="0.25">
      <c r="A33" s="34">
        <v>5</v>
      </c>
      <c r="B33" s="13" t="s">
        <v>44</v>
      </c>
      <c r="C33" s="14">
        <f t="shared" si="0"/>
        <v>1</v>
      </c>
      <c r="D33" s="15">
        <f t="shared" si="1"/>
        <v>20.227599999999999</v>
      </c>
      <c r="E33" s="15">
        <v>16.579999999999998</v>
      </c>
      <c r="F33" s="16">
        <f t="shared" si="2"/>
        <v>1</v>
      </c>
      <c r="G33" s="17">
        <f t="shared" si="3"/>
        <v>21.386600000000001</v>
      </c>
      <c r="H33" s="17">
        <v>17.53</v>
      </c>
      <c r="I33" s="16">
        <f t="shared" si="4"/>
        <v>1</v>
      </c>
      <c r="J33" s="18">
        <f t="shared" si="5"/>
        <v>19.276</v>
      </c>
      <c r="K33" s="18">
        <v>15.8</v>
      </c>
      <c r="L33" s="16">
        <f t="shared" si="6"/>
        <v>0</v>
      </c>
      <c r="M33" s="19">
        <v>0</v>
      </c>
      <c r="N33" s="16">
        <v>0</v>
      </c>
      <c r="O33" s="20">
        <v>0</v>
      </c>
      <c r="P33" s="16">
        <v>3</v>
      </c>
      <c r="Q33" s="16">
        <f t="shared" si="7"/>
        <v>1.06</v>
      </c>
      <c r="R33" s="16">
        <f t="shared" si="8"/>
        <v>20.3</v>
      </c>
      <c r="S33" s="20">
        <f t="shared" si="9"/>
        <v>5.22</v>
      </c>
    </row>
    <row r="34" spans="1:19" ht="54" customHeight="1" x14ac:dyDescent="0.25">
      <c r="A34" s="34">
        <v>6</v>
      </c>
      <c r="B34" s="13" t="s">
        <v>45</v>
      </c>
      <c r="C34" s="14">
        <f t="shared" si="0"/>
        <v>1</v>
      </c>
      <c r="D34" s="15">
        <f t="shared" si="1"/>
        <v>15.945399999999999</v>
      </c>
      <c r="E34" s="15">
        <v>13.07</v>
      </c>
      <c r="F34" s="16">
        <f t="shared" si="2"/>
        <v>1</v>
      </c>
      <c r="G34" s="17">
        <f t="shared" si="3"/>
        <v>16.860399999999998</v>
      </c>
      <c r="H34" s="17">
        <v>13.82</v>
      </c>
      <c r="I34" s="16">
        <f t="shared" si="4"/>
        <v>1</v>
      </c>
      <c r="J34" s="18">
        <f t="shared" si="5"/>
        <v>15.188999999999998</v>
      </c>
      <c r="K34" s="18">
        <v>12.45</v>
      </c>
      <c r="L34" s="16">
        <f t="shared" si="6"/>
        <v>0</v>
      </c>
      <c r="M34" s="19">
        <v>0</v>
      </c>
      <c r="N34" s="16">
        <v>0</v>
      </c>
      <c r="O34" s="20">
        <v>0</v>
      </c>
      <c r="P34" s="16">
        <v>3</v>
      </c>
      <c r="Q34" s="16">
        <f t="shared" si="7"/>
        <v>0.84</v>
      </c>
      <c r="R34" s="16">
        <f t="shared" si="8"/>
        <v>16</v>
      </c>
      <c r="S34" s="20">
        <f t="shared" si="9"/>
        <v>5.25</v>
      </c>
    </row>
    <row r="35" spans="1:19" ht="47.25" customHeight="1" x14ac:dyDescent="0.25">
      <c r="A35" s="34">
        <v>7</v>
      </c>
      <c r="B35" s="13" t="s">
        <v>46</v>
      </c>
      <c r="C35" s="14">
        <f t="shared" si="0"/>
        <v>1</v>
      </c>
      <c r="D35" s="15">
        <f t="shared" si="1"/>
        <v>122.2196</v>
      </c>
      <c r="E35" s="15">
        <v>100.18</v>
      </c>
      <c r="F35" s="16">
        <f t="shared" si="2"/>
        <v>1</v>
      </c>
      <c r="G35" s="17">
        <f t="shared" si="3"/>
        <v>129.19800000000001</v>
      </c>
      <c r="H35" s="17">
        <v>105.9</v>
      </c>
      <c r="I35" s="16">
        <f t="shared" si="4"/>
        <v>1</v>
      </c>
      <c r="J35" s="18">
        <f t="shared" si="5"/>
        <v>116.4002</v>
      </c>
      <c r="K35" s="18">
        <v>95.41</v>
      </c>
      <c r="L35" s="16">
        <f t="shared" si="6"/>
        <v>0</v>
      </c>
      <c r="M35" s="19">
        <v>0</v>
      </c>
      <c r="N35" s="16">
        <v>0</v>
      </c>
      <c r="O35" s="20">
        <v>0</v>
      </c>
      <c r="P35" s="16">
        <v>3</v>
      </c>
      <c r="Q35" s="16">
        <f t="shared" si="7"/>
        <v>6.41</v>
      </c>
      <c r="R35" s="16">
        <f t="shared" si="8"/>
        <v>122.61</v>
      </c>
      <c r="S35" s="20">
        <f t="shared" si="9"/>
        <v>5.23</v>
      </c>
    </row>
    <row r="36" spans="1:19" ht="48.75" customHeight="1" x14ac:dyDescent="0.25">
      <c r="A36" s="34">
        <v>8</v>
      </c>
      <c r="B36" s="13" t="s">
        <v>47</v>
      </c>
      <c r="C36" s="14">
        <f t="shared" si="0"/>
        <v>1</v>
      </c>
      <c r="D36" s="15">
        <f t="shared" si="1"/>
        <v>301.9744</v>
      </c>
      <c r="E36" s="15">
        <v>247.52</v>
      </c>
      <c r="F36" s="16">
        <f t="shared" si="2"/>
        <v>1</v>
      </c>
      <c r="G36" s="17">
        <f t="shared" si="3"/>
        <v>319.23740000000004</v>
      </c>
      <c r="H36" s="17">
        <v>261.67</v>
      </c>
      <c r="I36" s="16">
        <f t="shared" si="4"/>
        <v>1</v>
      </c>
      <c r="J36" s="18">
        <f t="shared" si="5"/>
        <v>319.23740000000004</v>
      </c>
      <c r="K36" s="18">
        <v>261.67</v>
      </c>
      <c r="L36" s="16">
        <f t="shared" si="6"/>
        <v>0</v>
      </c>
      <c r="M36" s="19">
        <v>0</v>
      </c>
      <c r="N36" s="16">
        <v>0</v>
      </c>
      <c r="O36" s="20">
        <v>0</v>
      </c>
      <c r="P36" s="16">
        <v>3</v>
      </c>
      <c r="Q36" s="16">
        <f t="shared" si="7"/>
        <v>9.9700000000000006</v>
      </c>
      <c r="R36" s="16">
        <f t="shared" si="8"/>
        <v>313.48</v>
      </c>
      <c r="S36" s="20">
        <f t="shared" si="9"/>
        <v>3.18</v>
      </c>
    </row>
    <row r="37" spans="1:19" ht="15.75" x14ac:dyDescent="0.25">
      <c r="A37" s="21"/>
      <c r="B37" s="22"/>
      <c r="C37" s="23"/>
      <c r="D37" s="24"/>
      <c r="E37" s="24"/>
      <c r="F37" s="25"/>
      <c r="G37" s="26"/>
      <c r="H37" s="26"/>
      <c r="I37" s="25"/>
      <c r="J37" s="27"/>
      <c r="K37" s="27"/>
      <c r="L37" s="25"/>
      <c r="M37" s="28"/>
      <c r="N37" s="25"/>
      <c r="O37" s="29"/>
      <c r="P37" s="25"/>
      <c r="Q37" s="25"/>
      <c r="R37" s="25"/>
      <c r="S37" s="29"/>
    </row>
    <row r="38" spans="1:19" ht="15.75" x14ac:dyDescent="0.25">
      <c r="A38" s="21"/>
      <c r="B38" s="22"/>
      <c r="C38" s="23"/>
      <c r="D38" s="24"/>
      <c r="E38" s="24"/>
      <c r="F38" s="25"/>
      <c r="G38" s="26"/>
      <c r="H38" s="26"/>
      <c r="I38" s="25"/>
      <c r="J38" s="27"/>
      <c r="K38" s="27"/>
      <c r="L38" s="25"/>
      <c r="M38" s="28"/>
      <c r="N38" s="25"/>
      <c r="O38" s="29"/>
      <c r="P38" s="25"/>
      <c r="Q38" s="25"/>
      <c r="R38" s="25"/>
      <c r="S38" s="29"/>
    </row>
    <row r="39" spans="1:19" ht="15.75" x14ac:dyDescent="0.25">
      <c r="A39" s="30" t="s">
        <v>26</v>
      </c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1"/>
      <c r="S39" s="1"/>
    </row>
    <row r="40" spans="1:19" ht="15.75" x14ac:dyDescent="0.25">
      <c r="A40" s="30"/>
      <c r="B40" s="30"/>
      <c r="C40" s="30"/>
      <c r="D40" s="30"/>
      <c r="E40" s="30"/>
      <c r="F40" s="30"/>
      <c r="G40" s="38" t="s">
        <v>27</v>
      </c>
      <c r="H40" s="38"/>
      <c r="I40" s="38"/>
      <c r="J40" s="39" t="s">
        <v>28</v>
      </c>
      <c r="K40" s="39"/>
      <c r="L40" s="50"/>
      <c r="M40" s="50"/>
      <c r="N40" s="30"/>
      <c r="O40" s="30"/>
      <c r="P40" s="30"/>
      <c r="Q40" s="30"/>
      <c r="R40" s="31"/>
      <c r="S40" s="1"/>
    </row>
    <row r="41" spans="1:19" ht="15.75" x14ac:dyDescent="0.25">
      <c r="A41" s="1"/>
      <c r="B41" s="1"/>
      <c r="C41" s="1"/>
      <c r="D41" s="1"/>
      <c r="E41" s="1"/>
      <c r="F41" s="1"/>
      <c r="G41" s="38"/>
      <c r="H41" s="38"/>
      <c r="I41" s="38"/>
      <c r="J41" s="39"/>
      <c r="K41" s="39"/>
      <c r="L41" s="50"/>
      <c r="M41" s="50"/>
      <c r="N41" s="1"/>
      <c r="O41" s="1"/>
      <c r="P41" s="1"/>
      <c r="Q41" s="1"/>
      <c r="R41" s="2"/>
      <c r="S41" s="1"/>
    </row>
    <row r="42" spans="1:19" ht="15.75" x14ac:dyDescent="0.25">
      <c r="A42" s="1" t="s">
        <v>29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2"/>
      <c r="S42" s="1"/>
    </row>
    <row r="43" spans="1:19" ht="15.75" x14ac:dyDescent="0.25">
      <c r="A43" s="1" t="s">
        <v>30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2"/>
      <c r="S43" s="1"/>
    </row>
    <row r="44" spans="1:19" ht="15.75" x14ac:dyDescent="0.25">
      <c r="A44" s="1" t="s">
        <v>31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2"/>
      <c r="S44" s="1"/>
    </row>
    <row r="45" spans="1:19" ht="15.75" x14ac:dyDescent="0.25">
      <c r="A45" s="1" t="s">
        <v>32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2"/>
      <c r="S45" s="1"/>
    </row>
    <row r="46" spans="1:19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2"/>
      <c r="S46" s="1"/>
    </row>
    <row r="47" spans="1:19" ht="15.75" x14ac:dyDescent="0.25">
      <c r="A47" s="11" t="s">
        <v>19</v>
      </c>
      <c r="B47" s="11" t="s">
        <v>33</v>
      </c>
      <c r="C47" s="43" t="s">
        <v>34</v>
      </c>
      <c r="D47" s="43"/>
      <c r="E47" s="43"/>
      <c r="F47" s="43"/>
      <c r="G47" s="43"/>
      <c r="H47" s="43"/>
      <c r="I47" s="43"/>
      <c r="J47" s="42"/>
      <c r="K47" s="12"/>
      <c r="L47" s="42" t="s">
        <v>35</v>
      </c>
      <c r="M47" s="42"/>
      <c r="N47" s="42"/>
      <c r="O47" s="42"/>
      <c r="P47" s="42"/>
      <c r="Q47" s="42" t="s">
        <v>36</v>
      </c>
      <c r="R47" s="42"/>
      <c r="S47" s="42"/>
    </row>
    <row r="48" spans="1:19" ht="70.5" customHeight="1" x14ac:dyDescent="0.25">
      <c r="A48" s="11">
        <v>1</v>
      </c>
      <c r="B48" s="13" t="s">
        <v>48</v>
      </c>
      <c r="C48" s="45">
        <v>14</v>
      </c>
      <c r="D48" s="45"/>
      <c r="E48" s="45"/>
      <c r="F48" s="45"/>
      <c r="G48" s="45"/>
      <c r="H48" s="45"/>
      <c r="I48" s="45"/>
      <c r="J48" s="45"/>
      <c r="K48" s="32"/>
      <c r="L48" s="46">
        <v>549.87</v>
      </c>
      <c r="M48" s="47"/>
      <c r="N48" s="47"/>
      <c r="O48" s="47"/>
      <c r="P48" s="48"/>
      <c r="Q48" s="49">
        <f t="shared" ref="Q48:Q55" si="10">C48*L48</f>
        <v>7698.18</v>
      </c>
      <c r="R48" s="49"/>
      <c r="S48" s="49"/>
    </row>
    <row r="49" spans="1:19" ht="101.25" customHeight="1" x14ac:dyDescent="0.25">
      <c r="A49" s="11">
        <v>2</v>
      </c>
      <c r="B49" s="13" t="s">
        <v>41</v>
      </c>
      <c r="C49" s="45">
        <v>499</v>
      </c>
      <c r="D49" s="45"/>
      <c r="E49" s="45"/>
      <c r="F49" s="45"/>
      <c r="G49" s="45"/>
      <c r="H49" s="45"/>
      <c r="I49" s="45"/>
      <c r="J49" s="45"/>
      <c r="K49" s="32"/>
      <c r="L49" s="46">
        <v>38.78</v>
      </c>
      <c r="M49" s="47"/>
      <c r="N49" s="47"/>
      <c r="O49" s="47"/>
      <c r="P49" s="48"/>
      <c r="Q49" s="49">
        <f t="shared" si="10"/>
        <v>19351.22</v>
      </c>
      <c r="R49" s="49"/>
      <c r="S49" s="49"/>
    </row>
    <row r="50" spans="1:19" ht="51.75" customHeight="1" x14ac:dyDescent="0.25">
      <c r="A50" s="11">
        <v>3</v>
      </c>
      <c r="B50" s="13" t="s">
        <v>42</v>
      </c>
      <c r="C50" s="45">
        <v>119</v>
      </c>
      <c r="D50" s="45"/>
      <c r="E50" s="45"/>
      <c r="F50" s="45"/>
      <c r="G50" s="45"/>
      <c r="H50" s="45"/>
      <c r="I50" s="45"/>
      <c r="J50" s="45"/>
      <c r="K50" s="32"/>
      <c r="L50" s="46">
        <v>46.76</v>
      </c>
      <c r="M50" s="47"/>
      <c r="N50" s="47"/>
      <c r="O50" s="47"/>
      <c r="P50" s="48"/>
      <c r="Q50" s="49">
        <f t="shared" si="10"/>
        <v>5564.44</v>
      </c>
      <c r="R50" s="49"/>
      <c r="S50" s="49"/>
    </row>
    <row r="51" spans="1:19" ht="78" customHeight="1" x14ac:dyDescent="0.25">
      <c r="A51" s="11">
        <v>4</v>
      </c>
      <c r="B51" s="13" t="s">
        <v>43</v>
      </c>
      <c r="C51" s="45">
        <v>47</v>
      </c>
      <c r="D51" s="45"/>
      <c r="E51" s="45"/>
      <c r="F51" s="45"/>
      <c r="G51" s="45"/>
      <c r="H51" s="45"/>
      <c r="I51" s="45"/>
      <c r="J51" s="45"/>
      <c r="K51" s="32"/>
      <c r="L51" s="46">
        <v>146.94</v>
      </c>
      <c r="M51" s="47"/>
      <c r="N51" s="47"/>
      <c r="O51" s="47"/>
      <c r="P51" s="48"/>
      <c r="Q51" s="49">
        <f t="shared" si="10"/>
        <v>6906.18</v>
      </c>
      <c r="R51" s="49"/>
      <c r="S51" s="49"/>
    </row>
    <row r="52" spans="1:19" ht="83.25" customHeight="1" x14ac:dyDescent="0.25">
      <c r="A52" s="11">
        <v>5</v>
      </c>
      <c r="B52" s="13" t="s">
        <v>44</v>
      </c>
      <c r="C52" s="45">
        <v>505</v>
      </c>
      <c r="D52" s="45"/>
      <c r="E52" s="45"/>
      <c r="F52" s="45"/>
      <c r="G52" s="45"/>
      <c r="H52" s="45"/>
      <c r="I52" s="45"/>
      <c r="J52" s="45"/>
      <c r="K52" s="32"/>
      <c r="L52" s="46">
        <v>20.3</v>
      </c>
      <c r="M52" s="47"/>
      <c r="N52" s="47"/>
      <c r="O52" s="47"/>
      <c r="P52" s="48"/>
      <c r="Q52" s="49">
        <f t="shared" si="10"/>
        <v>10251.5</v>
      </c>
      <c r="R52" s="49"/>
      <c r="S52" s="49"/>
    </row>
    <row r="53" spans="1:19" ht="102" customHeight="1" x14ac:dyDescent="0.25">
      <c r="A53" s="11">
        <v>6</v>
      </c>
      <c r="B53" s="13" t="s">
        <v>45</v>
      </c>
      <c r="C53" s="45">
        <v>383</v>
      </c>
      <c r="D53" s="45"/>
      <c r="E53" s="45"/>
      <c r="F53" s="45"/>
      <c r="G53" s="45"/>
      <c r="H53" s="45"/>
      <c r="I53" s="45"/>
      <c r="J53" s="45"/>
      <c r="K53" s="32"/>
      <c r="L53" s="46">
        <v>16</v>
      </c>
      <c r="M53" s="47"/>
      <c r="N53" s="47"/>
      <c r="O53" s="47"/>
      <c r="P53" s="48"/>
      <c r="Q53" s="49">
        <f t="shared" si="10"/>
        <v>6128</v>
      </c>
      <c r="R53" s="49"/>
      <c r="S53" s="49"/>
    </row>
    <row r="54" spans="1:19" ht="66.75" customHeight="1" x14ac:dyDescent="0.25">
      <c r="A54" s="11">
        <v>7</v>
      </c>
      <c r="B54" s="13" t="s">
        <v>46</v>
      </c>
      <c r="C54" s="45">
        <v>123</v>
      </c>
      <c r="D54" s="45"/>
      <c r="E54" s="45"/>
      <c r="F54" s="45"/>
      <c r="G54" s="45"/>
      <c r="H54" s="45"/>
      <c r="I54" s="45"/>
      <c r="J54" s="45"/>
      <c r="K54" s="32"/>
      <c r="L54" s="46">
        <v>122.61</v>
      </c>
      <c r="M54" s="47"/>
      <c r="N54" s="47"/>
      <c r="O54" s="47"/>
      <c r="P54" s="48"/>
      <c r="Q54" s="49">
        <f>C54*L54</f>
        <v>15081.03</v>
      </c>
      <c r="R54" s="49"/>
      <c r="S54" s="49"/>
    </row>
    <row r="55" spans="1:19" ht="73.5" customHeight="1" x14ac:dyDescent="0.25">
      <c r="A55" s="11">
        <v>8</v>
      </c>
      <c r="B55" s="13" t="s">
        <v>47</v>
      </c>
      <c r="C55" s="45">
        <v>101</v>
      </c>
      <c r="D55" s="45"/>
      <c r="E55" s="45"/>
      <c r="F55" s="45"/>
      <c r="G55" s="45"/>
      <c r="H55" s="45"/>
      <c r="I55" s="45"/>
      <c r="J55" s="45"/>
      <c r="K55" s="32"/>
      <c r="L55" s="46">
        <v>313.48</v>
      </c>
      <c r="M55" s="47"/>
      <c r="N55" s="47"/>
      <c r="O55" s="47"/>
      <c r="P55" s="48"/>
      <c r="Q55" s="49">
        <f t="shared" si="10"/>
        <v>31661.480000000003</v>
      </c>
      <c r="R55" s="49"/>
      <c r="S55" s="49"/>
    </row>
    <row r="56" spans="1:19" ht="15.75" x14ac:dyDescent="0.25">
      <c r="A56" s="51" t="s">
        <v>37</v>
      </c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2">
        <f>SUM(Q48:S55)</f>
        <v>102642.03</v>
      </c>
      <c r="R56" s="52"/>
      <c r="S56" s="52"/>
    </row>
    <row r="57" spans="1:19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2"/>
      <c r="S57" s="1"/>
    </row>
    <row r="58" spans="1:19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2"/>
      <c r="S58" s="1"/>
    </row>
    <row r="59" spans="1:19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2"/>
      <c r="S59" s="1"/>
    </row>
    <row r="60" spans="1:19" ht="15.75" x14ac:dyDescent="0.25">
      <c r="A60" s="1" t="s">
        <v>38</v>
      </c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1"/>
    </row>
    <row r="61" spans="1:19" ht="15.75" x14ac:dyDescent="0.25">
      <c r="A61" s="1" t="s">
        <v>39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33" t="s">
        <v>40</v>
      </c>
      <c r="S61" s="1"/>
    </row>
    <row r="62" spans="1:19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2"/>
      <c r="S62" s="1"/>
    </row>
    <row r="63" spans="1:19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2"/>
      <c r="S63" s="1"/>
    </row>
  </sheetData>
  <mergeCells count="50">
    <mergeCell ref="C55:J55"/>
    <mergeCell ref="L55:P55"/>
    <mergeCell ref="Q55:S55"/>
    <mergeCell ref="A56:P56"/>
    <mergeCell ref="Q56:S56"/>
    <mergeCell ref="C53:J53"/>
    <mergeCell ref="L53:P53"/>
    <mergeCell ref="Q53:S53"/>
    <mergeCell ref="C54:J54"/>
    <mergeCell ref="L54:P54"/>
    <mergeCell ref="Q54:S54"/>
    <mergeCell ref="C51:J51"/>
    <mergeCell ref="L51:P51"/>
    <mergeCell ref="Q51:S51"/>
    <mergeCell ref="C52:J52"/>
    <mergeCell ref="L52:P52"/>
    <mergeCell ref="Q52:S52"/>
    <mergeCell ref="C49:J49"/>
    <mergeCell ref="L49:P49"/>
    <mergeCell ref="Q49:S49"/>
    <mergeCell ref="C50:J50"/>
    <mergeCell ref="L50:P50"/>
    <mergeCell ref="Q50:S50"/>
    <mergeCell ref="C48:J48"/>
    <mergeCell ref="L48:P48"/>
    <mergeCell ref="Q48:S48"/>
    <mergeCell ref="S27:S28"/>
    <mergeCell ref="C28:D28"/>
    <mergeCell ref="F28:G28"/>
    <mergeCell ref="I28:J28"/>
    <mergeCell ref="L28:M28"/>
    <mergeCell ref="N28:O28"/>
    <mergeCell ref="G40:I41"/>
    <mergeCell ref="J40:M41"/>
    <mergeCell ref="C47:J47"/>
    <mergeCell ref="L47:P47"/>
    <mergeCell ref="Q47:S47"/>
    <mergeCell ref="G16:G17"/>
    <mergeCell ref="R16:R17"/>
    <mergeCell ref="J17:Q17"/>
    <mergeCell ref="C27:O27"/>
    <mergeCell ref="P27:P28"/>
    <mergeCell ref="Q27:Q28"/>
    <mergeCell ref="R27:R28"/>
    <mergeCell ref="Q1:S1"/>
    <mergeCell ref="A4:S4"/>
    <mergeCell ref="A5:S5"/>
    <mergeCell ref="A6:S6"/>
    <mergeCell ref="G9:I10"/>
    <mergeCell ref="L9:M10"/>
  </mergeCells>
  <pageMargins left="0.7" right="0.7" top="0.75" bottom="0.75" header="0.3" footer="0.3"/>
  <pageSetup paperSize="9" scale="38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2026-08-05T12:04:29Z</dcterms:modified>
</cp:coreProperties>
</file>