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Закупки 2026\Березка\Оклейка Мерседес\"/>
    </mc:Choice>
  </mc:AlternateContent>
  <bookViews>
    <workbookView xWindow="0" yWindow="0" windowWidth="28800" windowHeight="11835" tabRatio="500"/>
  </bookViews>
  <sheets>
    <sheet name="ФПС-3" sheetId="1" r:id="rId1"/>
  </sheets>
  <definedNames>
    <definedName name="_xlnm.Print_Area" localSheetId="0">'ФПС-3'!$B$1:$K$31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" i="1" l="1"/>
  <c r="J8" i="1"/>
  <c r="K8" i="1" s="1"/>
  <c r="H8" i="1"/>
  <c r="I8" i="1" s="1"/>
  <c r="G8" i="1"/>
  <c r="G7" i="1" l="1"/>
  <c r="H7" i="1" s="1"/>
  <c r="I7" i="1" s="1"/>
  <c r="J7" i="1" l="1"/>
  <c r="K7" i="1" s="1"/>
</calcChain>
</file>

<file path=xl/sharedStrings.xml><?xml version="1.0" encoding="utf-8"?>
<sst xmlns="http://schemas.openxmlformats.org/spreadsheetml/2006/main" count="36" uniqueCount="33">
  <si>
    <t xml:space="preserve">Расчет начальной (максимальной) цены контракта </t>
  </si>
  <si>
    <t>Наименование товара</t>
  </si>
  <si>
    <t>Объем поставки (кол-во)</t>
  </si>
  <si>
    <t>Цены поставщиков за единицу продукции, руб.</t>
  </si>
  <si>
    <t>Расчет НМЦК</t>
  </si>
  <si>
    <t>Поставщик 1</t>
  </si>
  <si>
    <t>Поставщик 2</t>
  </si>
  <si>
    <t>Поставщик 3</t>
  </si>
  <si>
    <t>Расчет коэффициента вариации</t>
  </si>
  <si>
    <t>Округление</t>
  </si>
  <si>
    <t>НМЦК, руб.</t>
  </si>
  <si>
    <r>
      <rPr>
        <sz val="12"/>
        <rFont val="Times New Roman"/>
        <family val="1"/>
        <charset val="204"/>
      </rPr>
      <t xml:space="preserve"> &lt; </t>
    </r>
    <r>
      <rPr>
        <i/>
        <sz val="12"/>
        <rFont val="Times New Roman"/>
        <family val="1"/>
        <charset val="204"/>
      </rPr>
      <t xml:space="preserve">ц &gt;  </t>
    </r>
  </si>
  <si>
    <t>σ</t>
  </si>
  <si>
    <t xml:space="preserve">V* </t>
  </si>
  <si>
    <t>Итого</t>
  </si>
  <si>
    <t>* -  максимально допустимое значение-  33%.</t>
  </si>
  <si>
    <t xml:space="preserve">             Обоснование начальной (максимальной) цены контракта ( далее - НМЦК) произведено Заказчиком в соответствии с методичесими рекомендациями, утвержденными приказом Минэкономразвития РФ от 02.10.2013г. №567 методом сопоставимых рыночных цен (анализа рынка).</t>
  </si>
  <si>
    <t xml:space="preserve">  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</si>
  <si>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                                                         ,</t>
  </si>
  <si>
    <t>где:</t>
  </si>
  <si>
    <r>
      <rPr>
        <i/>
        <sz val="12"/>
        <rFont val="Times New Roman"/>
        <family val="1"/>
        <charset val="204"/>
      </rP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считатются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</si>
  <si>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- среднее квадратичное отклонение;</t>
  </si>
  <si>
    <r>
      <rPr>
        <sz val="12"/>
        <rFont val="Times New Roman"/>
        <family val="1"/>
        <charset val="204"/>
      </rP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</si>
  <si>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rPr>
        <sz val="12"/>
        <rFont val="Times New Roman"/>
        <family val="1"/>
        <charset val="204"/>
      </rP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</si>
  <si>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rPr>
        <sz val="12"/>
        <rFont val="Times New Roman"/>
        <family val="1"/>
        <charset val="204"/>
      </rP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</si>
  <si>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t>НМЦК методом сопоставимых рыночных цен (анализа рынка) определяется по формуле:</t>
  </si>
  <si>
    <r>
      <rPr>
        <i/>
        <sz val="12"/>
        <rFont val="Times New Roman"/>
        <family val="1"/>
        <charset val="204"/>
      </rP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</si>
  <si>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r>
      <rPr>
        <i/>
        <sz val="12"/>
        <rFont val="Times New Roman"/>
        <family val="1"/>
        <charset val="204"/>
      </rP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</si>
  <si>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t>Нанесение цветографической схемы согласно ГОСТ Р 50574-2019 на служебный автомобиль Мерседес Бенц Е-класс</t>
  </si>
  <si>
    <t>Вх. № 2570
от 14.07.2026</t>
  </si>
  <si>
    <t>Вх. № 2571
от 14.07.2026</t>
  </si>
  <si>
    <t>Вх. № 2572
от 14.07.2026</t>
  </si>
  <si>
    <t>Установка специального светосигнального оборудования на автомобиль Мерседес Бенц Е-класс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</si>
</sst>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582840</xdr:colOff>
      <xdr:row>14</xdr:row>
      <xdr:rowOff>9720</xdr:rowOff>
    </xdr:from>
    <xdr:to>
      <xdr:col>1</xdr:col>
      <xdr:colOff>2621880</xdr:colOff>
      <xdr:row>14</xdr:row>
      <xdr:rowOff>470520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64720" y="3396600"/>
          <a:ext cx="2039040" cy="4608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555120</xdr:colOff>
      <xdr:row>17</xdr:row>
      <xdr:rowOff>11520</xdr:rowOff>
    </xdr:from>
    <xdr:to>
      <xdr:col>1</xdr:col>
      <xdr:colOff>3255480</xdr:colOff>
      <xdr:row>17</xdr:row>
      <xdr:rowOff>605160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7000" y="4465080"/>
          <a:ext cx="2700360" cy="5936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526680</xdr:colOff>
      <xdr:row>17</xdr:row>
      <xdr:rowOff>594360</xdr:rowOff>
    </xdr:from>
    <xdr:to>
      <xdr:col>1</xdr:col>
      <xdr:colOff>884880</xdr:colOff>
      <xdr:row>19</xdr:row>
      <xdr:rowOff>10800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8560" y="5047920"/>
          <a:ext cx="358200" cy="2358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537840</xdr:colOff>
      <xdr:row>22</xdr:row>
      <xdr:rowOff>19440</xdr:rowOff>
    </xdr:from>
    <xdr:to>
      <xdr:col>1</xdr:col>
      <xdr:colOff>2924280</xdr:colOff>
      <xdr:row>22</xdr:row>
      <xdr:rowOff>515520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819720" y="5949360"/>
          <a:ext cx="2386440" cy="4960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527760</xdr:colOff>
      <xdr:row>26</xdr:row>
      <xdr:rowOff>6480</xdr:rowOff>
    </xdr:from>
    <xdr:to>
      <xdr:col>1</xdr:col>
      <xdr:colOff>885960</xdr:colOff>
      <xdr:row>27</xdr:row>
      <xdr:rowOff>67320</xdr:rowOff>
    </xdr:to>
    <xdr:pic>
      <xdr:nvPicPr>
        <xdr:cNvPr id="6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9640" y="7050960"/>
          <a:ext cx="358200" cy="25128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W32"/>
  <sheetViews>
    <sheetView tabSelected="1" view="pageBreakPreview" zoomScale="70" zoomScaleNormal="85" zoomScaleSheetLayoutView="70" zoomScalePageLayoutView="85" workbookViewId="0">
      <selection activeCell="K10" sqref="K10"/>
    </sheetView>
  </sheetViews>
  <sheetFormatPr defaultColWidth="8.85546875" defaultRowHeight="15.75" x14ac:dyDescent="0.25"/>
  <cols>
    <col min="1" max="1" width="4" style="1" customWidth="1"/>
    <col min="2" max="2" width="30.140625" style="1" customWidth="1"/>
    <col min="3" max="3" width="10.5703125" style="1" customWidth="1"/>
    <col min="4" max="6" width="28.85546875" style="1" customWidth="1"/>
    <col min="7" max="7" width="11.140625" style="1" bestFit="1" customWidth="1"/>
    <col min="8" max="8" width="10" style="1" bestFit="1" customWidth="1"/>
    <col min="9" max="9" width="9.5703125" style="1" customWidth="1"/>
    <col min="10" max="10" width="13.5703125" style="1" bestFit="1" customWidth="1"/>
    <col min="11" max="11" width="13.85546875" style="1" bestFit="1" customWidth="1"/>
    <col min="12" max="186" width="8.85546875" style="1"/>
    <col min="187" max="187" width="59.7109375" style="1" customWidth="1"/>
    <col min="188" max="191" width="14.7109375" style="1" customWidth="1"/>
    <col min="192" max="192" width="15.28515625" style="1" customWidth="1"/>
    <col min="193" max="193" width="2.42578125" style="1" customWidth="1"/>
    <col min="194" max="194" width="12.7109375" style="1" customWidth="1"/>
    <col min="195" max="195" width="13.28515625" style="1" customWidth="1"/>
    <col min="196" max="196" width="14.42578125" style="1" customWidth="1"/>
    <col min="197" max="442" width="8.85546875" style="1"/>
    <col min="443" max="443" width="59.7109375" style="1" customWidth="1"/>
    <col min="444" max="447" width="14.7109375" style="1" customWidth="1"/>
    <col min="448" max="448" width="15.28515625" style="1" customWidth="1"/>
    <col min="449" max="449" width="2.42578125" style="1" customWidth="1"/>
    <col min="450" max="450" width="12.7109375" style="1" customWidth="1"/>
    <col min="451" max="451" width="13.28515625" style="1" customWidth="1"/>
    <col min="452" max="452" width="14.42578125" style="1" customWidth="1"/>
    <col min="453" max="698" width="8.85546875" style="1"/>
    <col min="699" max="699" width="59.7109375" style="1" customWidth="1"/>
    <col min="700" max="703" width="14.7109375" style="1" customWidth="1"/>
    <col min="704" max="704" width="15.28515625" style="1" customWidth="1"/>
    <col min="705" max="705" width="2.42578125" style="1" customWidth="1"/>
    <col min="706" max="706" width="12.7109375" style="1" customWidth="1"/>
    <col min="707" max="707" width="13.28515625" style="1" customWidth="1"/>
    <col min="708" max="708" width="14.42578125" style="1" customWidth="1"/>
    <col min="709" max="954" width="8.85546875" style="1"/>
    <col min="955" max="955" width="59.7109375" style="1" customWidth="1"/>
    <col min="956" max="959" width="14.7109375" style="1" customWidth="1"/>
    <col min="960" max="960" width="15.28515625" style="1" customWidth="1"/>
    <col min="961" max="961" width="2.42578125" style="1" customWidth="1"/>
    <col min="962" max="962" width="12.7109375" style="1" customWidth="1"/>
    <col min="963" max="963" width="13.28515625" style="1" customWidth="1"/>
    <col min="964" max="964" width="14.42578125" style="1" customWidth="1"/>
    <col min="965" max="1011" width="8.85546875" style="1"/>
    <col min="1012" max="1023" width="11.5703125" customWidth="1"/>
  </cols>
  <sheetData>
    <row r="2" spans="1:11" ht="15" customHeight="1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B4" s="26" t="s">
        <v>1</v>
      </c>
      <c r="C4" s="26" t="s">
        <v>2</v>
      </c>
      <c r="D4" s="26" t="s">
        <v>3</v>
      </c>
      <c r="E4" s="26"/>
      <c r="F4" s="26"/>
      <c r="G4" s="26" t="s">
        <v>4</v>
      </c>
      <c r="H4" s="26"/>
      <c r="I4" s="26"/>
      <c r="J4" s="26"/>
      <c r="K4" s="26"/>
    </row>
    <row r="5" spans="1:11" ht="15" customHeight="1" x14ac:dyDescent="0.25">
      <c r="B5" s="26"/>
      <c r="C5" s="26"/>
      <c r="D5" s="17" t="s">
        <v>5</v>
      </c>
      <c r="E5" s="17" t="s">
        <v>6</v>
      </c>
      <c r="F5" s="17" t="s">
        <v>7</v>
      </c>
      <c r="G5" s="27" t="s">
        <v>8</v>
      </c>
      <c r="H5" s="28"/>
      <c r="I5" s="29"/>
      <c r="J5" s="30" t="s">
        <v>9</v>
      </c>
      <c r="K5" s="30" t="s">
        <v>10</v>
      </c>
    </row>
    <row r="6" spans="1:11" ht="31.5" x14ac:dyDescent="0.25">
      <c r="B6" s="26"/>
      <c r="C6" s="26"/>
      <c r="D6" s="18" t="s">
        <v>29</v>
      </c>
      <c r="E6" s="20" t="s">
        <v>30</v>
      </c>
      <c r="F6" s="20" t="s">
        <v>31</v>
      </c>
      <c r="G6" s="3" t="s">
        <v>11</v>
      </c>
      <c r="H6" s="17" t="s">
        <v>12</v>
      </c>
      <c r="I6" s="4" t="s">
        <v>13</v>
      </c>
      <c r="J6" s="31"/>
      <c r="K6" s="31"/>
    </row>
    <row r="7" spans="1:11" ht="94.5" x14ac:dyDescent="0.25">
      <c r="A7" s="1">
        <v>1</v>
      </c>
      <c r="B7" s="19" t="s">
        <v>28</v>
      </c>
      <c r="C7" s="5">
        <v>1</v>
      </c>
      <c r="D7" s="6">
        <v>57620</v>
      </c>
      <c r="E7" s="6">
        <v>56300</v>
      </c>
      <c r="F7" s="6">
        <v>55000</v>
      </c>
      <c r="G7" s="7">
        <f t="shared" ref="G7:G8" si="0">AVERAGE(D7:F7)</f>
        <v>56306.666666666664</v>
      </c>
      <c r="H7" s="7">
        <f t="shared" ref="H7:H8" si="1">(((D7-G7)^2+(E7-G7)^2+(F7-G7)^2)/2)^(1/2)</f>
        <v>1310.0127225845304</v>
      </c>
      <c r="I7" s="8">
        <f t="shared" ref="I7:I8" si="2">H7*100/G7</f>
        <v>2.3265677052768123</v>
      </c>
      <c r="J7" s="7">
        <f t="shared" ref="J7:J8" si="3">ROUND(G7,2)</f>
        <v>56306.67</v>
      </c>
      <c r="K7" s="6">
        <f t="shared" ref="K7:K8" si="4">J7*C7</f>
        <v>56306.67</v>
      </c>
    </row>
    <row r="8" spans="1:11" ht="78.75" x14ac:dyDescent="0.25">
      <c r="A8" s="1">
        <v>1</v>
      </c>
      <c r="B8" s="19" t="s">
        <v>32</v>
      </c>
      <c r="C8" s="5">
        <v>1</v>
      </c>
      <c r="D8" s="6">
        <v>77190</v>
      </c>
      <c r="E8" s="6">
        <v>76800</v>
      </c>
      <c r="F8" s="6">
        <v>75000</v>
      </c>
      <c r="G8" s="7">
        <f t="shared" si="0"/>
        <v>76330</v>
      </c>
      <c r="H8" s="7">
        <f t="shared" si="1"/>
        <v>1168.2037493519699</v>
      </c>
      <c r="I8" s="8">
        <f t="shared" si="2"/>
        <v>1.5304647574374033</v>
      </c>
      <c r="J8" s="7">
        <f t="shared" si="3"/>
        <v>76330</v>
      </c>
      <c r="K8" s="6">
        <f t="shared" si="4"/>
        <v>76330</v>
      </c>
    </row>
    <row r="9" spans="1:11" x14ac:dyDescent="0.25">
      <c r="B9" s="9" t="s">
        <v>14</v>
      </c>
      <c r="C9" s="10"/>
      <c r="D9" s="16"/>
      <c r="E9" s="16"/>
      <c r="F9" s="16"/>
      <c r="G9" s="8"/>
      <c r="H9" s="8"/>
      <c r="I9" s="8"/>
      <c r="J9" s="8"/>
      <c r="K9" s="11">
        <f>SUM(K7:K8)</f>
        <v>132636.66999999998</v>
      </c>
    </row>
    <row r="10" spans="1:11" x14ac:dyDescent="0.25">
      <c r="B10" s="12"/>
      <c r="C10" s="12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B11" s="1" t="s">
        <v>15</v>
      </c>
    </row>
    <row r="12" spans="1:11" ht="34.5" customHeight="1" x14ac:dyDescent="0.25"/>
    <row r="13" spans="1:11" ht="31.5" customHeight="1" x14ac:dyDescent="0.25">
      <c r="B13" s="23" t="s">
        <v>16</v>
      </c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37.5" customHeight="1" x14ac:dyDescent="0.25">
      <c r="B14" s="23" t="s">
        <v>17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B15" s="14" t="s">
        <v>18</v>
      </c>
      <c r="C15" s="14"/>
    </row>
    <row r="16" spans="1:11" ht="31.5" customHeight="1" x14ac:dyDescent="0.25">
      <c r="B16" s="1" t="s">
        <v>19</v>
      </c>
    </row>
    <row r="17" spans="2:11" ht="49.5" customHeight="1" x14ac:dyDescent="0.25"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2:11" x14ac:dyDescent="0.25">
      <c r="B18" s="14" t="s">
        <v>21</v>
      </c>
      <c r="C18" s="14"/>
      <c r="D18" s="14"/>
      <c r="K18" s="15"/>
    </row>
    <row r="19" spans="2:11" ht="21.75" customHeight="1" x14ac:dyDescent="0.25">
      <c r="B19" s="1" t="s">
        <v>22</v>
      </c>
    </row>
    <row r="20" spans="2:11" x14ac:dyDescent="0.25">
      <c r="B20" s="1" t="s">
        <v>23</v>
      </c>
    </row>
    <row r="21" spans="2:11" x14ac:dyDescent="0.25">
      <c r="B21" s="1" t="s">
        <v>24</v>
      </c>
    </row>
    <row r="22" spans="2:11" ht="42.75" customHeight="1" x14ac:dyDescent="0.25">
      <c r="B22" s="25" t="s">
        <v>25</v>
      </c>
      <c r="C22" s="25"/>
      <c r="D22" s="25"/>
      <c r="E22" s="25"/>
      <c r="F22" s="25"/>
      <c r="G22" s="25"/>
      <c r="H22" s="25"/>
      <c r="I22" s="25"/>
      <c r="J22" s="25"/>
      <c r="K22" s="25"/>
    </row>
    <row r="24" spans="2:11" x14ac:dyDescent="0.25">
      <c r="B24" s="1" t="s">
        <v>19</v>
      </c>
    </row>
    <row r="25" spans="2:11" x14ac:dyDescent="0.25">
      <c r="B25" s="15" t="s">
        <v>26</v>
      </c>
      <c r="C25" s="15"/>
    </row>
    <row r="26" spans="2:11" x14ac:dyDescent="0.25">
      <c r="B26" s="1" t="s">
        <v>24</v>
      </c>
    </row>
    <row r="27" spans="2:11" ht="21" customHeight="1" x14ac:dyDescent="0.25">
      <c r="B27" s="1" t="s">
        <v>22</v>
      </c>
    </row>
    <row r="28" spans="2:11" x14ac:dyDescent="0.25">
      <c r="B28" s="15" t="s">
        <v>27</v>
      </c>
      <c r="C28" s="15"/>
    </row>
    <row r="29" spans="2:11" s="1" customFormat="1" x14ac:dyDescent="0.25"/>
    <row r="30" spans="2:11" s="1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2:11" s="1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2:1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</row>
  </sheetData>
  <mergeCells count="13">
    <mergeCell ref="B30:K32"/>
    <mergeCell ref="B2:K2"/>
    <mergeCell ref="B13:K13"/>
    <mergeCell ref="B14:K14"/>
    <mergeCell ref="B17:K17"/>
    <mergeCell ref="B22:K22"/>
    <mergeCell ref="B4:B6"/>
    <mergeCell ref="C4:C6"/>
    <mergeCell ref="D4:F4"/>
    <mergeCell ref="G4:K4"/>
    <mergeCell ref="G5:I5"/>
    <mergeCell ref="J5:J6"/>
    <mergeCell ref="K5:K6"/>
  </mergeCells>
  <conditionalFormatting sqref="I9:J9">
    <cfRule type="iconSet" priority="41">
      <iconSet reverse="1">
        <cfvo type="percent" val="0"/>
        <cfvo type="num" val="20"/>
        <cfvo type="num" val="33"/>
      </iconSet>
    </cfRule>
  </conditionalFormatting>
  <conditionalFormatting sqref="I7:J7">
    <cfRule type="iconSet" priority="3">
      <iconSet reverse="1">
        <cfvo type="percent" val="0"/>
        <cfvo type="num" val="20"/>
        <cfvo type="num" val="33"/>
      </iconSet>
    </cfRule>
  </conditionalFormatting>
  <conditionalFormatting sqref="I8:J8">
    <cfRule type="iconSet" priority="1">
      <iconSet reverse="1">
        <cfvo type="percent" val="0"/>
        <cfvo type="num" val="20"/>
        <cfvo type="num" val="33"/>
      </iconSet>
    </cfRule>
  </conditionalFormatting>
  <pageMargins left="0.39370078740157483" right="0.39370078740157483" top="0.78740157480314965" bottom="0.39370078740157483" header="0.51181102362204722" footer="0.51181102362204722"/>
  <pageSetup paperSize="9" scale="56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ФПС-3</vt:lpstr>
      <vt:lpstr>'ФПС-3'!Область_печати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ilkin mihail</dc:creator>
  <cp:lastModifiedBy>Алексей Александрович Сучков</cp:lastModifiedBy>
  <cp:revision>1</cp:revision>
  <cp:lastPrinted>2024-04-22T09:16:16Z</cp:lastPrinted>
  <dcterms:created xsi:type="dcterms:W3CDTF">2014-04-04T07:20:28Z</dcterms:created>
  <dcterms:modified xsi:type="dcterms:W3CDTF">2026-07-22T06:57:25Z</dcterms:modified>
  <dc:language>ru-RU</dc:language>
</cp:coreProperties>
</file>