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600" tabRatio="743"/>
  </bookViews>
  <sheets>
    <sheet name="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14" i="9" l="1"/>
  <c r="V14" i="9"/>
  <c r="U14" i="9"/>
  <c r="O14" i="9"/>
  <c r="N14" i="9"/>
  <c r="S14" i="9" s="1"/>
  <c r="T14" i="9" s="1"/>
  <c r="P14" i="9" l="1"/>
  <c r="U15" i="9"/>
  <c r="V15" i="9"/>
  <c r="W15" i="9"/>
  <c r="W12" i="9" l="1"/>
  <c r="V12" i="9"/>
  <c r="U12" i="9"/>
  <c r="O15" i="9"/>
  <c r="N15" i="9"/>
  <c r="S15" i="9" s="1"/>
  <c r="T15" i="9" s="1"/>
  <c r="O12" i="9"/>
  <c r="N12" i="9"/>
  <c r="S12" i="9" s="1"/>
  <c r="T12" i="9" s="1"/>
  <c r="P15" i="9" l="1"/>
  <c r="P12" i="9"/>
  <c r="U13" i="9"/>
  <c r="V13" i="9" l="1"/>
  <c r="W13" i="9"/>
  <c r="N13" i="9"/>
  <c r="O13" i="9"/>
  <c r="S13" i="9" l="1"/>
  <c r="T13" i="9" s="1"/>
  <c r="P13" i="9"/>
  <c r="O11" i="9"/>
  <c r="W11" i="9" l="1"/>
  <c r="V11" i="9"/>
  <c r="U11" i="9"/>
  <c r="N11" i="9"/>
  <c r="S11" i="9" l="1"/>
  <c r="T11" i="9" s="1"/>
  <c r="T17" i="9" s="1"/>
  <c r="W17" i="9"/>
  <c r="V17" i="9"/>
  <c r="P11" i="9"/>
  <c r="U17" i="9"/>
</calcChain>
</file>

<file path=xl/sharedStrings.xml><?xml version="1.0" encoding="utf-8"?>
<sst xmlns="http://schemas.openxmlformats.org/spreadsheetml/2006/main" count="60" uniqueCount="54">
  <si>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</si>
  <si>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</si>
  <si>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</si>
  <si>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</si>
  <si>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</si>
  <si>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</si>
  <si>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</si>
  <si>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</si>
  <si>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</si>
  <si>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</si>
  <si>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</si>
  <si>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</si>
  <si>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</si>
  <si>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</si>
  <si>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</si>
  <si>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</si>
  <si>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</si>
  <si>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</si>
  <si>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</si>
  <si>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</si>
  <si>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</si>
  <si>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</si>
  <si>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</si>
  <si>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</si>
  <si>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</si>
  <si>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</si>
  <si>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</si>
  <si>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</si>
  <si>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</si>
  <si>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</si>
  <si>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</si>
  <si>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</si>
  <si>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</si>
  <si>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</si>
  <si>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</si>
  <si>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</si>
  <si>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</si>
  <si>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</si>
  <si>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</si>
  <si>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</si>
  <si>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</si>
  <si>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</si>
  <si>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</si>
  <si>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</si>
  <si>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</si>
  <si>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</si>
  <si>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шт</t>
  </si>
  <si>
    <t>Вентиль запорный муфтовый латунный Ду.50, Ру 16</t>
  </si>
  <si>
    <t>Вентиль запорный муфтовый латунный Ду.32, Ру 16</t>
  </si>
  <si>
    <t>Вентиль запорный муфтовый латунный Ду.25, Ру 16</t>
  </si>
  <si>
    <t>Вентиль запорный муфтовый латунный Ду.20, Ру 16</t>
  </si>
  <si>
    <t>Вентиль запорный муфтовый латунный Ду.15, Ру 16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</si>
  <si>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color rgb="FFFF0000"/>
        <rFont val="Times New Roman"/>
        <family val="1"/>
        <charset val="204"/>
      </rPr>
      <t>64 864 (шестьдесят четыре тысячи восемьсот шестьдесят четыре)  рубля 95 копеек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</si>
  <si>
    <t>Поставка запорной арматуры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</si>
</sst>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3" fontId="6" fillId="0" borderId="2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466725</xdr:colOff>
      <xdr:row>20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4</xdr:col>
      <xdr:colOff>28575</xdr:colOff>
      <xdr:row>24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104775</xdr:colOff>
      <xdr:row>25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85725</xdr:colOff>
      <xdr:row>32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tabSelected="1" zoomScale="80" zoomScaleNormal="80" workbookViewId="0">
      <selection activeCell="AC9" sqref="AC9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2" style="1" customWidth="1"/>
    <col min="6" max="7" width="10.7109375" style="1" hidden="1" customWidth="1"/>
    <col min="8" max="8" width="10.85546875" style="1" customWidth="1"/>
    <col min="9" max="9" width="11.28515625" style="1" hidden="1" customWidth="1"/>
    <col min="10" max="10" width="11.285156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4.8554687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101.25" customHeight="1" x14ac:dyDescent="0.25">
      <c r="P1" s="41" t="s">
        <v>21</v>
      </c>
      <c r="Q1" s="41"/>
      <c r="R1" s="41"/>
      <c r="S1" s="41"/>
      <c r="T1" s="41"/>
    </row>
    <row r="2" spans="1:26" s="2" customFormat="1" ht="33.75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6" s="3" customFormat="1" ht="7.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6" s="3" customFormat="1" ht="14.25" customHeight="1" x14ac:dyDescent="0.25">
      <c r="A4" s="44" t="s">
        <v>14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6" s="3" customFormat="1" ht="30.6" customHeight="1" x14ac:dyDescent="0.25">
      <c r="A5" s="45" t="s">
        <v>0</v>
      </c>
      <c r="B5" s="45"/>
      <c r="C5" s="45"/>
      <c r="D5" s="45"/>
      <c r="E5" s="46" t="s">
        <v>53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6" s="3" customFormat="1" ht="29.25" customHeight="1" x14ac:dyDescent="0.25">
      <c r="A6" s="45" t="s">
        <v>1</v>
      </c>
      <c r="B6" s="45"/>
      <c r="C6" s="45"/>
      <c r="D6" s="45"/>
      <c r="E6" s="45" t="s">
        <v>15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6" s="3" customFormat="1" ht="18" customHeight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1:26" ht="18" customHeight="1" x14ac:dyDescent="0.25">
      <c r="A8" s="47" t="s">
        <v>16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6" ht="45.75" customHeight="1" x14ac:dyDescent="0.25">
      <c r="A9" s="37" t="s">
        <v>2</v>
      </c>
      <c r="B9" s="37" t="s">
        <v>43</v>
      </c>
      <c r="C9" s="48" t="s">
        <v>44</v>
      </c>
      <c r="D9" s="36" t="s">
        <v>12</v>
      </c>
      <c r="E9" s="37" t="s">
        <v>11</v>
      </c>
      <c r="F9" s="37"/>
      <c r="G9" s="37"/>
      <c r="H9" s="37"/>
      <c r="I9" s="37"/>
      <c r="J9" s="37"/>
      <c r="K9" s="19"/>
      <c r="L9" s="37" t="s">
        <v>3</v>
      </c>
      <c r="M9" s="37"/>
      <c r="N9" s="36" t="s">
        <v>4</v>
      </c>
      <c r="O9" s="36"/>
      <c r="P9" s="36"/>
      <c r="Q9" s="37" t="s">
        <v>5</v>
      </c>
      <c r="R9" s="37"/>
      <c r="S9" s="37"/>
      <c r="T9" s="37"/>
    </row>
    <row r="10" spans="1:26" ht="77.25" customHeight="1" x14ac:dyDescent="0.25">
      <c r="A10" s="37"/>
      <c r="B10" s="37"/>
      <c r="C10" s="49"/>
      <c r="D10" s="36"/>
      <c r="E10" s="29" t="s">
        <v>17</v>
      </c>
      <c r="F10" s="29"/>
      <c r="G10" s="29"/>
      <c r="H10" s="29" t="s">
        <v>18</v>
      </c>
      <c r="I10" s="29" t="s">
        <v>24</v>
      </c>
      <c r="J10" s="29" t="s">
        <v>24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22</v>
      </c>
      <c r="Q10" s="4" t="s">
        <v>23</v>
      </c>
      <c r="R10" s="19" t="s">
        <v>10</v>
      </c>
      <c r="S10" s="19" t="s">
        <v>20</v>
      </c>
      <c r="T10" s="19" t="s">
        <v>19</v>
      </c>
    </row>
    <row r="11" spans="1:26" ht="31.5" customHeight="1" x14ac:dyDescent="0.25">
      <c r="A11" s="26">
        <v>1</v>
      </c>
      <c r="B11" s="28" t="s">
        <v>47</v>
      </c>
      <c r="C11" s="27" t="s">
        <v>46</v>
      </c>
      <c r="D11" s="21">
        <v>10</v>
      </c>
      <c r="E11" s="6">
        <v>2420</v>
      </c>
      <c r="F11" s="17"/>
      <c r="G11" s="17"/>
      <c r="H11" s="6">
        <v>2517</v>
      </c>
      <c r="I11" s="6"/>
      <c r="J11" s="6">
        <v>2459</v>
      </c>
      <c r="K11" s="6"/>
      <c r="L11" s="6"/>
      <c r="M11" s="6"/>
      <c r="N11" s="6">
        <f t="shared" ref="N11:N12" si="0">ROUND((E11+H11+J11)/3,2)</f>
        <v>2465.33</v>
      </c>
      <c r="O11" s="18">
        <f>STDEVA(E11,H11,J11)</f>
        <v>48.809152147249328</v>
      </c>
      <c r="P11" s="18">
        <f>O11/N11*100</f>
        <v>1.9798222610055989</v>
      </c>
      <c r="Q11" s="6"/>
      <c r="R11" s="6"/>
      <c r="S11" s="6">
        <f>N11</f>
        <v>2465.33</v>
      </c>
      <c r="T11" s="6">
        <f>D11*S11</f>
        <v>24653.3</v>
      </c>
      <c r="U11" s="20">
        <f t="shared" ref="U11:U13" si="1">D11*E11</f>
        <v>24200</v>
      </c>
      <c r="V11" s="20">
        <f t="shared" ref="V11:V12" si="2">D11*H11</f>
        <v>25170</v>
      </c>
      <c r="W11" s="20">
        <f t="shared" ref="W11:W12" si="3">D11*J11</f>
        <v>24590</v>
      </c>
      <c r="X11" s="20"/>
      <c r="Y11" s="20"/>
      <c r="Z11" s="20"/>
    </row>
    <row r="12" spans="1:26" ht="31.5" customHeight="1" x14ac:dyDescent="0.25">
      <c r="A12" s="26">
        <v>2</v>
      </c>
      <c r="B12" s="28" t="s">
        <v>48</v>
      </c>
      <c r="C12" s="27" t="s">
        <v>46</v>
      </c>
      <c r="D12" s="21">
        <v>10</v>
      </c>
      <c r="E12" s="6">
        <v>1160</v>
      </c>
      <c r="F12" s="17"/>
      <c r="G12" s="17"/>
      <c r="H12" s="6">
        <v>1206</v>
      </c>
      <c r="I12" s="6"/>
      <c r="J12" s="6">
        <v>1213</v>
      </c>
      <c r="K12" s="6"/>
      <c r="L12" s="6"/>
      <c r="M12" s="6"/>
      <c r="N12" s="6">
        <f t="shared" si="0"/>
        <v>1193</v>
      </c>
      <c r="O12" s="18">
        <f>STDEVA(E12,H12,J12)</f>
        <v>28.792360097775937</v>
      </c>
      <c r="P12" s="18">
        <f>O12/N12*100</f>
        <v>2.4134417516995756</v>
      </c>
      <c r="Q12" s="6"/>
      <c r="R12" s="6"/>
      <c r="S12" s="6">
        <f>N12</f>
        <v>1193</v>
      </c>
      <c r="T12" s="6">
        <f t="shared" ref="T12" si="4">D12*S12</f>
        <v>11930</v>
      </c>
      <c r="U12" s="20">
        <f t="shared" ref="U12" si="5">D12*E12</f>
        <v>11600</v>
      </c>
      <c r="V12" s="20">
        <f t="shared" si="2"/>
        <v>12060</v>
      </c>
      <c r="W12" s="20">
        <f t="shared" si="3"/>
        <v>12130</v>
      </c>
      <c r="X12" s="20"/>
      <c r="Y12" s="20"/>
      <c r="Z12" s="20"/>
    </row>
    <row r="13" spans="1:26" ht="32.25" customHeight="1" x14ac:dyDescent="0.25">
      <c r="A13" s="26">
        <v>3</v>
      </c>
      <c r="B13" s="28" t="s">
        <v>49</v>
      </c>
      <c r="C13" s="27" t="s">
        <v>46</v>
      </c>
      <c r="D13" s="21">
        <v>10</v>
      </c>
      <c r="E13" s="6">
        <v>740</v>
      </c>
      <c r="F13" s="17"/>
      <c r="G13" s="17"/>
      <c r="H13" s="6">
        <v>762</v>
      </c>
      <c r="I13" s="6"/>
      <c r="J13" s="6">
        <v>744</v>
      </c>
      <c r="K13" s="6"/>
      <c r="L13" s="6"/>
      <c r="M13" s="6"/>
      <c r="N13" s="6">
        <f t="shared" ref="N13:N14" si="6">ROUND((E13+H13+J13)/3,2)</f>
        <v>748.67</v>
      </c>
      <c r="O13" s="18">
        <f>STDEVA(E13,H13,J13)</f>
        <v>11.718930554164631</v>
      </c>
      <c r="P13" s="18">
        <f>O13/N13*100</f>
        <v>1.5652998723288809</v>
      </c>
      <c r="Q13" s="6"/>
      <c r="R13" s="6"/>
      <c r="S13" s="6">
        <f>N13</f>
        <v>748.67</v>
      </c>
      <c r="T13" s="6">
        <f t="shared" ref="T13:T14" si="7">D13*S13</f>
        <v>7486.7</v>
      </c>
      <c r="U13" s="20">
        <f t="shared" si="1"/>
        <v>7400</v>
      </c>
      <c r="V13" s="20">
        <f t="shared" ref="V13" si="8">D13*H13</f>
        <v>7620</v>
      </c>
      <c r="W13" s="20">
        <f t="shared" ref="W13" si="9">D13*J13</f>
        <v>7440</v>
      </c>
      <c r="X13" s="20"/>
      <c r="Y13" s="20"/>
      <c r="Z13" s="20"/>
    </row>
    <row r="14" spans="1:26" ht="32.25" customHeight="1" x14ac:dyDescent="0.25">
      <c r="A14" s="26">
        <v>4</v>
      </c>
      <c r="B14" s="28" t="s">
        <v>50</v>
      </c>
      <c r="C14" s="27" t="s">
        <v>46</v>
      </c>
      <c r="D14" s="21">
        <v>15</v>
      </c>
      <c r="E14" s="6">
        <v>530</v>
      </c>
      <c r="F14" s="17"/>
      <c r="G14" s="17"/>
      <c r="H14" s="6">
        <v>541</v>
      </c>
      <c r="I14" s="6"/>
      <c r="J14" s="6">
        <v>538</v>
      </c>
      <c r="K14" s="6"/>
      <c r="L14" s="6"/>
      <c r="M14" s="6"/>
      <c r="N14" s="6">
        <f t="shared" si="6"/>
        <v>536.33000000000004</v>
      </c>
      <c r="O14" s="18">
        <f>STDEVA(E14,H14,J14)</f>
        <v>5.6862407030773268</v>
      </c>
      <c r="P14" s="18">
        <f>O14/N14*100</f>
        <v>1.0602130596978214</v>
      </c>
      <c r="Q14" s="6"/>
      <c r="R14" s="6"/>
      <c r="S14" s="6">
        <f>N14</f>
        <v>536.33000000000004</v>
      </c>
      <c r="T14" s="6">
        <f t="shared" si="7"/>
        <v>8044.9500000000007</v>
      </c>
      <c r="U14" s="20">
        <f t="shared" ref="U14" si="10">D14*E14</f>
        <v>7950</v>
      </c>
      <c r="V14" s="20">
        <f t="shared" ref="V14" si="11">D14*H14</f>
        <v>8115</v>
      </c>
      <c r="W14" s="20">
        <f t="shared" ref="W14" si="12">D14*J14</f>
        <v>8070</v>
      </c>
      <c r="X14" s="20"/>
      <c r="Y14" s="20"/>
      <c r="Z14" s="20"/>
    </row>
    <row r="15" spans="1:26" s="5" customFormat="1" ht="37.5" customHeight="1" x14ac:dyDescent="0.25">
      <c r="A15" s="26">
        <v>5</v>
      </c>
      <c r="B15" s="28" t="s">
        <v>51</v>
      </c>
      <c r="C15" s="27" t="s">
        <v>46</v>
      </c>
      <c r="D15" s="21">
        <v>30</v>
      </c>
      <c r="E15" s="6">
        <v>420</v>
      </c>
      <c r="F15" s="17"/>
      <c r="G15" s="17"/>
      <c r="H15" s="6">
        <v>428</v>
      </c>
      <c r="I15" s="6"/>
      <c r="J15" s="6">
        <v>427</v>
      </c>
      <c r="K15" s="6"/>
      <c r="L15" s="6"/>
      <c r="M15" s="6"/>
      <c r="N15" s="6">
        <f t="shared" ref="N15" si="13">ROUND((E15+H15+J15)/3,2)</f>
        <v>425</v>
      </c>
      <c r="O15" s="18">
        <f>STDEVA(E15,H15,J15)</f>
        <v>4.358898943540674</v>
      </c>
      <c r="P15" s="18">
        <f>O15/N15*100</f>
        <v>1.0256232808330998</v>
      </c>
      <c r="Q15" s="6"/>
      <c r="R15" s="6"/>
      <c r="S15" s="6">
        <f>N15</f>
        <v>425</v>
      </c>
      <c r="T15" s="6">
        <f t="shared" ref="T15" si="14">D15*S15</f>
        <v>12750</v>
      </c>
      <c r="U15" s="20">
        <f t="shared" ref="U15" si="15">D15*E15</f>
        <v>12600</v>
      </c>
      <c r="V15" s="20">
        <f t="shared" ref="V15" si="16">D15*H15</f>
        <v>12840</v>
      </c>
      <c r="W15" s="20">
        <f t="shared" ref="W15" si="17">D15*J15</f>
        <v>12810</v>
      </c>
      <c r="X15" s="20"/>
      <c r="Y15" s="20"/>
      <c r="Z15" s="20"/>
    </row>
    <row r="16" spans="1:26" s="5" customFormat="1" ht="13.5" customHeight="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7" spans="1:23" x14ac:dyDescent="0.2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  <c r="T17" s="25">
        <f>SUM(T11:T15)</f>
        <v>64864.95</v>
      </c>
      <c r="U17" s="20">
        <f>SUM(U11:U15)</f>
        <v>63750</v>
      </c>
      <c r="V17" s="20">
        <f>SUM(V11:V15)</f>
        <v>65805</v>
      </c>
      <c r="W17" s="20">
        <f>SUM(W11:W15)</f>
        <v>65040</v>
      </c>
    </row>
    <row r="18" spans="1:23" customFormat="1" ht="43.5" customHeight="1" x14ac:dyDescent="0.25">
      <c r="A18" s="39" t="s">
        <v>25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spans="1:23" customFormat="1" ht="15.75" x14ac:dyDescent="0.25">
      <c r="A19" s="40" t="s">
        <v>26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7"/>
      <c r="P19" s="7"/>
    </row>
    <row r="20" spans="1:23" customFormat="1" ht="15.75" x14ac:dyDescent="0.25">
      <c r="B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23" customFormat="1" ht="27" customHeight="1" x14ac:dyDescent="0.25">
      <c r="B21" s="7"/>
      <c r="C21" s="7"/>
      <c r="D21" s="7"/>
      <c r="E21" s="8" t="s">
        <v>27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23" customFormat="1" ht="16.899999999999999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3" customFormat="1" ht="16.899999999999999" customHeight="1" x14ac:dyDescent="0.25">
      <c r="B23" s="7"/>
      <c r="C23" s="9" t="s">
        <v>28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3" customFormat="1" ht="16.899999999999999" customHeight="1" x14ac:dyDescent="0.25">
      <c r="B24" s="7"/>
      <c r="C24" s="7"/>
      <c r="D24" s="7"/>
      <c r="E24" s="9" t="s">
        <v>29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3" customFormat="1" ht="27" customHeigh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23" customFormat="1" ht="27" customHeight="1" x14ac:dyDescent="0.25">
      <c r="B26" s="7"/>
      <c r="C26" s="8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23" customFormat="1" ht="27" customHeight="1" x14ac:dyDescent="0.25">
      <c r="B27" s="7"/>
      <c r="C27" s="8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23" customFormat="1" ht="16.899999999999999" customHeight="1" x14ac:dyDescent="0.25">
      <c r="B28" s="7"/>
      <c r="C28" s="9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10"/>
      <c r="O28" s="7"/>
      <c r="P28" s="7"/>
    </row>
    <row r="29" spans="1:23" customFormat="1" ht="16.899999999999999" customHeight="1" x14ac:dyDescent="0.3">
      <c r="A29" s="34" t="s">
        <v>33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7"/>
    </row>
    <row r="30" spans="1:23" customFormat="1" ht="16.899999999999999" customHeight="1" x14ac:dyDescent="0.25">
      <c r="B30" s="7"/>
      <c r="C30" s="11" t="s">
        <v>34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23" customFormat="1" ht="16.899999999999999" customHeight="1" x14ac:dyDescent="0.25">
      <c r="B31" s="7"/>
      <c r="C31" s="12" t="s">
        <v>35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23" customFormat="1" ht="16.899999999999999" customHeight="1" x14ac:dyDescent="0.25">
      <c r="B32" s="7"/>
      <c r="C32" s="12" t="s">
        <v>28</v>
      </c>
      <c r="D32" s="13" t="s">
        <v>36</v>
      </c>
      <c r="E32" s="13"/>
      <c r="F32" s="13"/>
      <c r="G32" s="13"/>
      <c r="H32" s="13"/>
      <c r="I32" s="13"/>
      <c r="J32" s="13"/>
      <c r="K32" s="13"/>
      <c r="L32" s="13"/>
      <c r="M32" s="13"/>
      <c r="N32" s="7"/>
      <c r="O32" s="7"/>
      <c r="P32" s="7"/>
    </row>
    <row r="33" spans="1:21" customFormat="1" ht="16.899999999999999" customHeight="1" x14ac:dyDescent="0.25">
      <c r="B33" s="7"/>
      <c r="C33" s="30" t="s">
        <v>37</v>
      </c>
      <c r="D33" s="30"/>
      <c r="E33" s="30"/>
      <c r="F33" s="30"/>
      <c r="G33" s="30"/>
      <c r="H33" s="30"/>
      <c r="I33" s="7"/>
      <c r="J33" s="7"/>
      <c r="K33" s="7"/>
      <c r="L33" s="7"/>
      <c r="M33" s="7"/>
      <c r="N33" s="7"/>
      <c r="O33" s="7"/>
      <c r="P33" s="7"/>
    </row>
    <row r="34" spans="1:21" customFormat="1" ht="16.899999999999999" customHeight="1" x14ac:dyDescent="0.25">
      <c r="B34" s="14"/>
      <c r="C34" s="7"/>
      <c r="D34" s="13" t="s">
        <v>38</v>
      </c>
      <c r="E34" s="13"/>
      <c r="F34" s="13"/>
      <c r="G34" s="13"/>
      <c r="H34" s="13"/>
      <c r="I34" s="13"/>
      <c r="J34" s="7"/>
      <c r="K34" s="7"/>
      <c r="L34" s="7"/>
      <c r="M34" s="7"/>
      <c r="N34" s="7"/>
      <c r="O34" s="7"/>
      <c r="P34" s="7"/>
      <c r="Q34" s="7"/>
      <c r="R34" s="15"/>
    </row>
    <row r="35" spans="1:21" customFormat="1" ht="16.899999999999999" customHeight="1" x14ac:dyDescent="0.25">
      <c r="B35" s="14"/>
      <c r="C35" s="7"/>
      <c r="D35" s="13" t="s">
        <v>39</v>
      </c>
      <c r="E35" s="13"/>
      <c r="F35" s="13"/>
      <c r="G35" s="13"/>
      <c r="H35" s="13"/>
      <c r="I35" s="13"/>
      <c r="J35" s="7"/>
      <c r="K35" s="7"/>
      <c r="L35" s="7"/>
      <c r="M35" s="7"/>
      <c r="N35" s="7"/>
      <c r="O35" s="7"/>
      <c r="P35" s="7"/>
      <c r="Q35" s="7"/>
      <c r="R35" s="15"/>
    </row>
    <row r="36" spans="1:21" customFormat="1" ht="16.899999999999999" customHeight="1" x14ac:dyDescent="0.25">
      <c r="B36" s="13"/>
      <c r="C36" s="13"/>
      <c r="D36" s="13" t="s">
        <v>40</v>
      </c>
      <c r="E36" s="13"/>
      <c r="F36" s="13"/>
      <c r="G36" s="13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</row>
    <row r="37" spans="1:21" customFormat="1" ht="62.25" hidden="1" customHeight="1" x14ac:dyDescent="0.25">
      <c r="A37" s="35" t="s">
        <v>45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</row>
    <row r="38" spans="1:21" customFormat="1" ht="36.75" customHeight="1" x14ac:dyDescent="0.25">
      <c r="A38" s="31" t="s">
        <v>52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</row>
    <row r="39" spans="1:21" s="14" customFormat="1" ht="32.25" customHeight="1" x14ac:dyDescent="0.25">
      <c r="A39" s="32" t="s">
        <v>41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1" s="14" customFormat="1" ht="16.899999999999999" customHeight="1" x14ac:dyDescent="0.25">
      <c r="A40" s="33" t="s">
        <v>42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</row>
  </sheetData>
  <mergeCells count="27">
    <mergeCell ref="A16:T16"/>
    <mergeCell ref="A18:T18"/>
    <mergeCell ref="A19:N19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  <mergeCell ref="D9:D10"/>
    <mergeCell ref="E9:J9"/>
    <mergeCell ref="L9:M9"/>
    <mergeCell ref="N9:P9"/>
    <mergeCell ref="Q9:T9"/>
    <mergeCell ref="C33:H33"/>
    <mergeCell ref="A38:T38"/>
    <mergeCell ref="A39:T39"/>
    <mergeCell ref="A40:T40"/>
    <mergeCell ref="A29:O29"/>
    <mergeCell ref="A37:U37"/>
  </mergeCells>
  <pageMargins left="0" right="0" top="0" bottom="0" header="0" footer="0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Тыл</cp:lastModifiedBy>
  <cp:lastPrinted>2026-07-22T09:29:17Z</cp:lastPrinted>
  <dcterms:created xsi:type="dcterms:W3CDTF">2015-03-23T12:24:37Z</dcterms:created>
  <dcterms:modified xsi:type="dcterms:W3CDTF">2026-07-23T05:55:06Z</dcterms:modified>
</cp:coreProperties>
</file>