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7795" windowHeight="12600"/>
  </bookViews>
  <sheets>
    <sheet name="НМЦК" sheetId="1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I13" i="1"/>
  <c r="K13" s="1"/>
  <c r="L12"/>
  <c r="J12"/>
  <c r="M12" s="1"/>
  <c r="I12"/>
  <c r="K12" s="1"/>
  <c r="I11"/>
  <c r="K11" s="1"/>
  <c r="J11" l="1"/>
  <c r="M11" s="1"/>
  <c r="L11"/>
  <c r="J13"/>
  <c r="M13" s="1"/>
  <c r="L13"/>
  <c r="M14" l="1"/>
  <c r="F37" s="1"/>
</calcChain>
</file>

<file path=xl/sharedStrings.xml><?xml version="1.0" encoding="utf-8"?>
<sst xmlns="http://schemas.openxmlformats.org/spreadsheetml/2006/main" count="42" uniqueCount="40">
  <si>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</si>
  <si>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</si>
  <si>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При формировании начальной (максимальной) цены государственного контракта на поставку светодиодных ламп в 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товара.</t>
  </si>
  <si>
    <t>Ниже приведена сводная таблица и расчёт средней начальной (максимальной) цены Товара:</t>
  </si>
  <si>
    <t>№ п/п</t>
  </si>
  <si>
    <t>Объект закупки</t>
  </si>
  <si>
    <t xml:space="preserve">ед. изм. </t>
  </si>
  <si>
    <t>кол-во</t>
  </si>
  <si>
    <t>кол-во значений используемых в расчёте</t>
  </si>
  <si>
    <t>Ценовые предложения (руб.)</t>
  </si>
  <si>
    <t>Средняя цена , руб.</t>
  </si>
  <si>
    <t>Средняя цена с учетом округления, руб</t>
  </si>
  <si>
    <t>коэф. вариации ( % )*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</si>
  <si>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</si>
  <si>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</si>
  <si>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Поставщик № 1</t>
  </si>
  <si>
    <t>Поставщик № 2</t>
  </si>
  <si>
    <t>Поставщик № 3</t>
  </si>
  <si>
    <t>Лампа светодиодная 10ВТ G13 Т8 6500К 1100лм матовая</t>
  </si>
  <si>
    <t>шт</t>
  </si>
  <si>
    <t>Лампа светодиодная свеча 10 Вт цоколь E27 4000K 800лм</t>
  </si>
  <si>
    <t>Лампа светодиодная свеча 10 Вт цоколь Е14 4000К 800лм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</si>
  <si>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</si>
  <si>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</si>
  <si>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</si>
  <si>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</si>
  <si>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&lt;ц&gt; </t>
  </si>
  <si>
    <t xml:space="preserve"> - средняя арифметическая величина цены единицы товара</t>
  </si>
  <si>
    <t xml:space="preserve">n </t>
  </si>
  <si>
    <t xml:space="preserve">- количество значений, используемых в расчете 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</si>
  <si>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</si>
  <si>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</si>
  <si>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</si>
  <si>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 xml:space="preserve">- количество (объем) закупаемого товара </t>
  </si>
  <si>
    <t>i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</si>
  <si>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</si>
  <si>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</si>
  <si>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Совокупность цен, используемых при определении НМЦК, принимается однородной </t>
  </si>
  <si>
    <t xml:space="preserve">Начальная (максимальная) цена контракта составила </t>
  </si>
  <si>
    <t>рублей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</si>
</sst>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4" fontId="8" fillId="0" borderId="3" xfId="0" applyNumberFormat="1" applyFont="1" applyBorder="1" applyAlignment="1">
      <alignment horizontal="right"/>
    </xf>
    <xf numFmtId="0" fontId="3" fillId="0" borderId="0" xfId="0" applyFont="1"/>
    <xf numFmtId="4" fontId="1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" fontId="3" fillId="0" borderId="0" xfId="0" applyNumberFormat="1" applyFont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14</xdr:row>
      <xdr:rowOff>85725</xdr:rowOff>
    </xdr:from>
    <xdr:to>
      <xdr:col>6</xdr:col>
      <xdr:colOff>676275</xdr:colOff>
      <xdr:row>16</xdr:row>
      <xdr:rowOff>45720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667250"/>
          <a:ext cx="971550" cy="52197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2</xdr:col>
      <xdr:colOff>483207</xdr:colOff>
      <xdr:row>19</xdr:row>
      <xdr:rowOff>63747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2159607" cy="54952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19</xdr:row>
      <xdr:rowOff>106017</xdr:rowOff>
    </xdr:from>
    <xdr:to>
      <xdr:col>0</xdr:col>
      <xdr:colOff>340222</xdr:colOff>
      <xdr:row>21</xdr:row>
      <xdr:rowOff>26504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5735292"/>
          <a:ext cx="267335" cy="24433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1264672</xdr:colOff>
      <xdr:row>29</xdr:row>
      <xdr:rowOff>59304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"/>
          <a:ext cx="1674247" cy="42125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31</xdr:row>
      <xdr:rowOff>112643</xdr:rowOff>
    </xdr:from>
    <xdr:to>
      <xdr:col>0</xdr:col>
      <xdr:colOff>353474</xdr:colOff>
      <xdr:row>33</xdr:row>
      <xdr:rowOff>19877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7894568"/>
          <a:ext cx="267335" cy="26918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tabSelected="1" zoomScaleNormal="100" workbookViewId="0">
      <selection activeCell="K22" sqref="K22"/>
    </sheetView>
  </sheetViews>
  <sheetFormatPr defaultColWidth="9.140625" defaultRowHeight="12.75"/>
  <cols>
    <col min="1" max="1" width="6.140625" style="1" customWidth="1"/>
    <col min="2" max="2" width="19" style="1" customWidth="1"/>
    <col min="3" max="3" width="9.42578125" style="1" customWidth="1"/>
    <col min="4" max="4" width="8.85546875" style="1" customWidth="1"/>
    <col min="5" max="5" width="12.5703125" style="1" customWidth="1"/>
    <col min="6" max="6" width="13.42578125" style="1" customWidth="1"/>
    <col min="7" max="7" width="13.28515625" style="1" customWidth="1"/>
    <col min="8" max="9" width="13.140625" style="1" customWidth="1"/>
    <col min="10" max="10" width="16.28515625" style="1" customWidth="1"/>
    <col min="11" max="11" width="13.5703125" style="1" customWidth="1"/>
    <col min="12" max="12" width="17.7109375" style="1" customWidth="1"/>
    <col min="13" max="13" width="14.140625" style="1" customWidth="1"/>
    <col min="14" max="14" width="15" style="2" customWidth="1"/>
    <col min="15" max="15" width="18.140625" style="1" customWidth="1"/>
    <col min="16" max="16384" width="9.140625" style="1"/>
  </cols>
  <sheetData>
    <row r="1" spans="1:15" ht="29.45" customHeight="1">
      <c r="J1" s="21"/>
      <c r="K1" s="21"/>
      <c r="L1" s="21"/>
      <c r="M1" s="21"/>
    </row>
    <row r="3" spans="1:15" ht="12.7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5" ht="14.25">
      <c r="A4" s="3"/>
    </row>
    <row r="5" spans="1:15" ht="1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4"/>
      <c r="M5" s="4"/>
    </row>
    <row r="6" spans="1:15" ht="57" customHeight="1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5" ht="20.45" customHeight="1">
      <c r="A7" s="25" t="s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5" ht="12.75" customHeight="1">
      <c r="A8" s="26" t="s">
        <v>4</v>
      </c>
      <c r="B8" s="26" t="s">
        <v>5</v>
      </c>
      <c r="C8" s="26" t="s">
        <v>6</v>
      </c>
      <c r="D8" s="26" t="s">
        <v>7</v>
      </c>
      <c r="E8" s="29" t="s">
        <v>8</v>
      </c>
      <c r="F8" s="20" t="s">
        <v>9</v>
      </c>
      <c r="G8" s="20"/>
      <c r="H8" s="20"/>
      <c r="I8" s="20" t="s">
        <v>10</v>
      </c>
      <c r="J8" s="20" t="s">
        <v>11</v>
      </c>
      <c r="K8" s="20" t="s">
        <v>12</v>
      </c>
      <c r="L8" s="20" t="s">
        <v>13</v>
      </c>
      <c r="M8" s="20" t="s">
        <v>14</v>
      </c>
    </row>
    <row r="9" spans="1:15" ht="12.75" customHeight="1">
      <c r="A9" s="27"/>
      <c r="B9" s="27"/>
      <c r="C9" s="27"/>
      <c r="D9" s="27"/>
      <c r="E9" s="29"/>
      <c r="F9" s="20"/>
      <c r="G9" s="20"/>
      <c r="H9" s="20"/>
      <c r="I9" s="20"/>
      <c r="J9" s="20"/>
      <c r="K9" s="20"/>
      <c r="L9" s="20"/>
      <c r="M9" s="20"/>
    </row>
    <row r="10" spans="1:15" ht="46.5" customHeight="1">
      <c r="A10" s="28"/>
      <c r="B10" s="28"/>
      <c r="C10" s="28"/>
      <c r="D10" s="28"/>
      <c r="E10" s="29"/>
      <c r="F10" s="5" t="s">
        <v>15</v>
      </c>
      <c r="G10" s="5" t="s">
        <v>16</v>
      </c>
      <c r="H10" s="5" t="s">
        <v>17</v>
      </c>
      <c r="I10" s="20"/>
      <c r="J10" s="20"/>
      <c r="K10" s="20"/>
      <c r="L10" s="20"/>
      <c r="M10" s="20"/>
    </row>
    <row r="11" spans="1:15" ht="38.25">
      <c r="A11" s="6">
        <v>1</v>
      </c>
      <c r="B11" s="7" t="s">
        <v>18</v>
      </c>
      <c r="C11" s="6" t="s">
        <v>19</v>
      </c>
      <c r="D11" s="8">
        <v>26</v>
      </c>
      <c r="E11" s="6">
        <v>3</v>
      </c>
      <c r="F11" s="9">
        <v>133.75</v>
      </c>
      <c r="G11" s="10">
        <v>151</v>
      </c>
      <c r="H11" s="9">
        <v>154</v>
      </c>
      <c r="I11" s="11">
        <f t="shared" ref="I11" si="0">AVERAGE(F11:H11)</f>
        <v>146.25</v>
      </c>
      <c r="J11" s="11">
        <f t="shared" ref="J11:J13" si="1">ROUND(I11,2)</f>
        <v>146.25</v>
      </c>
      <c r="K11" s="11">
        <f>(SQRT(((F11-I11)*(F11-I11)+(G11-I11)*(G11-I11)+(H11-I11)*(H11-I11))/(E11-1)))/I11*100</f>
        <v>7.4726471775707335</v>
      </c>
      <c r="L11" s="11">
        <f t="shared" ref="L11:L13" si="2">+I11*D11</f>
        <v>3802.5</v>
      </c>
      <c r="M11" s="11">
        <f t="shared" ref="M11:M13" si="3">+J11*D11</f>
        <v>3802.5</v>
      </c>
    </row>
    <row r="12" spans="1:15" ht="38.25">
      <c r="A12" s="6">
        <v>2</v>
      </c>
      <c r="B12" s="12" t="s">
        <v>20</v>
      </c>
      <c r="C12" s="6" t="s">
        <v>19</v>
      </c>
      <c r="D12" s="8">
        <v>60</v>
      </c>
      <c r="E12" s="6">
        <v>3</v>
      </c>
      <c r="F12" s="10">
        <v>91</v>
      </c>
      <c r="G12" s="10">
        <v>106.79</v>
      </c>
      <c r="H12" s="9">
        <v>85.4</v>
      </c>
      <c r="I12" s="11">
        <f>AVERAGE(F12:H12)</f>
        <v>94.39666666666669</v>
      </c>
      <c r="J12" s="11">
        <f t="shared" si="1"/>
        <v>94.4</v>
      </c>
      <c r="K12" s="11">
        <f t="shared" ref="K12:K13" si="4">(SQRT(((F12-I12)*(F12-I12)+(G12-I12)*(G12-I12)+(H12-I12)*(H12-I12))/(E12-1)))/I12*100</f>
        <v>11.750585362027746</v>
      </c>
      <c r="L12" s="11">
        <f t="shared" si="2"/>
        <v>5663.8000000000011</v>
      </c>
      <c r="M12" s="11">
        <f t="shared" si="3"/>
        <v>5664</v>
      </c>
    </row>
    <row r="13" spans="1:15" ht="38.25">
      <c r="A13" s="6">
        <v>3</v>
      </c>
      <c r="B13" s="7" t="s">
        <v>21</v>
      </c>
      <c r="C13" s="6" t="s">
        <v>19</v>
      </c>
      <c r="D13" s="8">
        <v>30</v>
      </c>
      <c r="E13" s="6">
        <v>3</v>
      </c>
      <c r="F13" s="9">
        <v>87</v>
      </c>
      <c r="G13" s="10">
        <v>60</v>
      </c>
      <c r="H13" s="9">
        <v>78</v>
      </c>
      <c r="I13" s="11">
        <f t="shared" ref="I13" si="5">AVERAGE(F13:H13)</f>
        <v>75</v>
      </c>
      <c r="J13" s="11">
        <f t="shared" si="1"/>
        <v>75</v>
      </c>
      <c r="K13" s="11">
        <f t="shared" si="4"/>
        <v>18.330302779823359</v>
      </c>
      <c r="L13" s="11">
        <f t="shared" si="2"/>
        <v>2250</v>
      </c>
      <c r="M13" s="11">
        <f t="shared" si="3"/>
        <v>2250</v>
      </c>
    </row>
    <row r="14" spans="1:1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  <c r="M14" s="13">
        <f>SUM(M11:M13)</f>
        <v>11716.5</v>
      </c>
    </row>
    <row r="15" spans="1:15" ht="31.5" customHeight="1">
      <c r="A15" s="14" t="s">
        <v>22</v>
      </c>
      <c r="F15"/>
      <c r="O15" s="15"/>
    </row>
    <row r="16" spans="1:15">
      <c r="A16" s="1" t="s">
        <v>23</v>
      </c>
    </row>
    <row r="18" spans="1:4">
      <c r="D18" s="1" t="s">
        <v>24</v>
      </c>
    </row>
    <row r="21" spans="1:4">
      <c r="B21" s="1" t="s">
        <v>25</v>
      </c>
    </row>
    <row r="23" spans="1:4" ht="15">
      <c r="A23" s="16" t="s">
        <v>26</v>
      </c>
      <c r="B23" s="1" t="s">
        <v>27</v>
      </c>
    </row>
    <row r="24" spans="1:4" ht="15">
      <c r="A24" s="16" t="s">
        <v>28</v>
      </c>
      <c r="B24" s="1" t="s">
        <v>29</v>
      </c>
    </row>
    <row r="26" spans="1:4" ht="16.5">
      <c r="A26" s="14" t="s">
        <v>30</v>
      </c>
    </row>
    <row r="27" spans="1:4" ht="14.25">
      <c r="A27" s="14"/>
    </row>
    <row r="28" spans="1:4" ht="14.25">
      <c r="A28" s="14"/>
    </row>
    <row r="29" spans="1:4" ht="14.25">
      <c r="A29" s="14"/>
      <c r="C29" s="1" t="s">
        <v>31</v>
      </c>
    </row>
    <row r="30" spans="1:4" ht="14.25">
      <c r="A30" s="14"/>
    </row>
    <row r="31" spans="1:4" ht="15">
      <c r="A31" s="17" t="s">
        <v>32</v>
      </c>
      <c r="B31" s="18" t="s">
        <v>33</v>
      </c>
    </row>
    <row r="32" spans="1:4" ht="14.25">
      <c r="A32" s="17" t="s">
        <v>34</v>
      </c>
      <c r="B32" s="1" t="s">
        <v>35</v>
      </c>
    </row>
    <row r="33" spans="1:7" ht="14.25">
      <c r="A33" s="3"/>
      <c r="B33" s="1" t="s">
        <v>36</v>
      </c>
    </row>
    <row r="35" spans="1:7">
      <c r="A35" s="1" t="s">
        <v>37</v>
      </c>
    </row>
    <row r="37" spans="1:7" ht="14.25">
      <c r="A37" s="14" t="s">
        <v>38</v>
      </c>
      <c r="F37" s="19">
        <f>+M14</f>
        <v>11716.5</v>
      </c>
      <c r="G37" s="14" t="s">
        <v>39</v>
      </c>
    </row>
  </sheetData>
  <mergeCells count="17">
    <mergeCell ref="A14:L14"/>
    <mergeCell ref="F8:H9"/>
    <mergeCell ref="I8:I10"/>
    <mergeCell ref="J8:J10"/>
    <mergeCell ref="K8:K10"/>
    <mergeCell ref="L8:L10"/>
    <mergeCell ref="M8:M10"/>
    <mergeCell ref="J1:M1"/>
    <mergeCell ref="A3:M3"/>
    <mergeCell ref="A5:K5"/>
    <mergeCell ref="A6:M6"/>
    <mergeCell ref="A7:M7"/>
    <mergeCell ref="A8:A10"/>
    <mergeCell ref="B8:B10"/>
    <mergeCell ref="C8:C10"/>
    <mergeCell ref="D8:D10"/>
    <mergeCell ref="E8:E10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Гюзель Югова</dc:creator>
  <cp:lastModifiedBy>Admin</cp:lastModifiedBy>
  <dcterms:created xsi:type="dcterms:W3CDTF">2026-07-06T14:30:20Z</dcterms:created>
  <dcterms:modified xsi:type="dcterms:W3CDTF">2026-08-28T11:13:01Z</dcterms:modified>
</cp:coreProperties>
</file>