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240" windowHeight="11685" tabRatio="304" firstSheet="1" activeTab="1"/>
  </bookViews>
  <sheets>
    <sheet name="Лист1" sheetId="1" r:id="rId1"/>
    <sheet name="Исправленный" sheetId="5" r:id="rId2"/>
    <sheet name="Лист2" sheetId="4" state="hidden" r:id="rId3"/>
  </sheets>
  <definedNames>
    <definedName name="_xlnm.Print_Area" localSheetId="1">Исправленный!$A$1:$P$22</definedName>
  </definedNames>
  <calcPr calcId="145621"/>
</workbook>
</file>

<file path=xl/calcChain.xml><?xml version="1.0" encoding="utf-8"?>
<calcChain xmlns="http://schemas.openxmlformats.org/spreadsheetml/2006/main">
  <c r="M16" i="5" l="1"/>
  <c r="L16" i="5"/>
  <c r="K16" i="5"/>
  <c r="P16" i="5" s="1"/>
  <c r="N16" i="5" l="1"/>
  <c r="O16" i="5" s="1"/>
  <c r="K15" i="5" l="1"/>
  <c r="P15" i="5" l="1"/>
  <c r="P17" i="5" s="1"/>
  <c r="D12" i="5" s="1"/>
  <c r="M15" i="5" l="1"/>
  <c r="L15" i="5"/>
  <c r="N15" i="5" l="1"/>
  <c r="O15" i="5" s="1"/>
  <c r="N58" i="1" l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L58" i="1"/>
  <c r="Q58" i="1" s="1"/>
  <c r="L59" i="1"/>
  <c r="Q59" i="1" s="1"/>
  <c r="L60" i="1"/>
  <c r="Q60" i="1" s="1"/>
  <c r="L61" i="1"/>
  <c r="Q61" i="1" s="1"/>
  <c r="L62" i="1"/>
  <c r="Q62" i="1" s="1"/>
  <c r="L63" i="1"/>
  <c r="Q63" i="1" s="1"/>
  <c r="L64" i="1"/>
  <c r="Q64" i="1" s="1"/>
  <c r="L65" i="1"/>
  <c r="Q65" i="1" s="1"/>
  <c r="L66" i="1"/>
  <c r="Q66" i="1" s="1"/>
  <c r="L67" i="1"/>
  <c r="Q67" i="1" s="1"/>
  <c r="L68" i="1"/>
  <c r="Q68" i="1" s="1"/>
  <c r="L69" i="1"/>
  <c r="L70" i="1"/>
  <c r="Q70" i="1" s="1"/>
  <c r="L71" i="1"/>
  <c r="Q71" i="1" s="1"/>
  <c r="L72" i="1"/>
  <c r="Q72" i="1" s="1"/>
  <c r="L73" i="1"/>
  <c r="L74" i="1"/>
  <c r="Q74" i="1" s="1"/>
  <c r="L75" i="1"/>
  <c r="Q75" i="1" s="1"/>
  <c r="L76" i="1"/>
  <c r="Q76" i="1" s="1"/>
  <c r="L77" i="1"/>
  <c r="Q77" i="1" s="1"/>
  <c r="L78" i="1"/>
  <c r="Q78" i="1" s="1"/>
  <c r="L79" i="1"/>
  <c r="Q79" i="1" s="1"/>
  <c r="L80" i="1"/>
  <c r="Q80" i="1" s="1"/>
  <c r="O80" i="1" l="1"/>
  <c r="P80" i="1" s="1"/>
  <c r="O76" i="1"/>
  <c r="P76" i="1" s="1"/>
  <c r="O72" i="1"/>
  <c r="P72" i="1" s="1"/>
  <c r="O68" i="1"/>
  <c r="P68" i="1" s="1"/>
  <c r="O64" i="1"/>
  <c r="P64" i="1" s="1"/>
  <c r="O60" i="1"/>
  <c r="P60" i="1" s="1"/>
  <c r="O71" i="1"/>
  <c r="P71" i="1" s="1"/>
  <c r="O67" i="1"/>
  <c r="P67" i="1" s="1"/>
  <c r="O79" i="1"/>
  <c r="P79" i="1" s="1"/>
  <c r="O63" i="1"/>
  <c r="P63" i="1" s="1"/>
  <c r="O75" i="1"/>
  <c r="P75" i="1" s="1"/>
  <c r="O59" i="1"/>
  <c r="P59" i="1" s="1"/>
  <c r="O77" i="1"/>
  <c r="P77" i="1" s="1"/>
  <c r="O73" i="1"/>
  <c r="P73" i="1" s="1"/>
  <c r="O69" i="1"/>
  <c r="P69" i="1" s="1"/>
  <c r="O65" i="1"/>
  <c r="P65" i="1" s="1"/>
  <c r="O61" i="1"/>
  <c r="P61" i="1" s="1"/>
  <c r="Q69" i="1"/>
  <c r="Q73" i="1"/>
  <c r="O78" i="1"/>
  <c r="P78" i="1" s="1"/>
  <c r="O74" i="1"/>
  <c r="P74" i="1" s="1"/>
  <c r="O70" i="1"/>
  <c r="P70" i="1" s="1"/>
  <c r="O66" i="1"/>
  <c r="P66" i="1" s="1"/>
  <c r="O62" i="1"/>
  <c r="P62" i="1" s="1"/>
  <c r="O58" i="1"/>
  <c r="P58" i="1" s="1"/>
  <c r="M30" i="1" l="1"/>
  <c r="M32" i="1"/>
  <c r="M34" i="1"/>
  <c r="M36" i="1"/>
  <c r="M38" i="1"/>
  <c r="N40" i="1"/>
  <c r="N42" i="1"/>
  <c r="N44" i="1"/>
  <c r="N46" i="1"/>
  <c r="N48" i="1"/>
  <c r="N50" i="1"/>
  <c r="N52" i="1"/>
  <c r="N54" i="1"/>
  <c r="N56" i="1"/>
  <c r="N81" i="1"/>
  <c r="N39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41" i="1"/>
  <c r="N43" i="1"/>
  <c r="N45" i="1"/>
  <c r="N47" i="1"/>
  <c r="N49" i="1"/>
  <c r="N51" i="1"/>
  <c r="N53" i="1"/>
  <c r="N55" i="1"/>
  <c r="N57" i="1"/>
  <c r="N19" i="1"/>
  <c r="N20" i="1"/>
  <c r="N21" i="1"/>
  <c r="N22" i="1"/>
  <c r="N23" i="1"/>
  <c r="N24" i="1"/>
  <c r="M19" i="1"/>
  <c r="M20" i="1"/>
  <c r="M21" i="1"/>
  <c r="M22" i="1"/>
  <c r="M23" i="1"/>
  <c r="M24" i="1"/>
  <c r="M25" i="1"/>
  <c r="M26" i="1"/>
  <c r="M27" i="1"/>
  <c r="M28" i="1"/>
  <c r="M29" i="1"/>
  <c r="M31" i="1"/>
  <c r="M33" i="1"/>
  <c r="M35" i="1"/>
  <c r="M37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81" i="1"/>
  <c r="L19" i="1"/>
  <c r="Q19" i="1" s="1"/>
  <c r="L20" i="1"/>
  <c r="Q20" i="1" s="1"/>
  <c r="L21" i="1"/>
  <c r="Q21" i="1" s="1"/>
  <c r="L22" i="1"/>
  <c r="Q22" i="1" s="1"/>
  <c r="L23" i="1"/>
  <c r="Q23" i="1" s="1"/>
  <c r="L24" i="1"/>
  <c r="Q24" i="1" s="1"/>
  <c r="L25" i="1"/>
  <c r="Q25" i="1" s="1"/>
  <c r="L26" i="1"/>
  <c r="Q26" i="1" s="1"/>
  <c r="L27" i="1"/>
  <c r="Q27" i="1" s="1"/>
  <c r="L28" i="1"/>
  <c r="Q28" i="1" s="1"/>
  <c r="L29" i="1"/>
  <c r="Q29" i="1" s="1"/>
  <c r="L31" i="1"/>
  <c r="Q31" i="1" s="1"/>
  <c r="L33" i="1"/>
  <c r="Q33" i="1" s="1"/>
  <c r="L35" i="1"/>
  <c r="Q35" i="1" s="1"/>
  <c r="L37" i="1"/>
  <c r="Q37" i="1" s="1"/>
  <c r="L39" i="1"/>
  <c r="Q39" i="1" s="1"/>
  <c r="L41" i="1"/>
  <c r="Q41" i="1" s="1"/>
  <c r="L43" i="1"/>
  <c r="Q43" i="1" s="1"/>
  <c r="L45" i="1"/>
  <c r="Q45" i="1" s="1"/>
  <c r="L47" i="1"/>
  <c r="Q47" i="1" s="1"/>
  <c r="L49" i="1"/>
  <c r="Q49" i="1" s="1"/>
  <c r="L51" i="1"/>
  <c r="Q51" i="1" s="1"/>
  <c r="L53" i="1"/>
  <c r="Q53" i="1" s="1"/>
  <c r="L55" i="1"/>
  <c r="Q55" i="1" s="1"/>
  <c r="L57" i="1"/>
  <c r="Q57" i="1" s="1"/>
  <c r="O57" i="1" l="1"/>
  <c r="P57" i="1" s="1"/>
  <c r="O49" i="1"/>
  <c r="P49" i="1" s="1"/>
  <c r="O27" i="1"/>
  <c r="P27" i="1" s="1"/>
  <c r="O53" i="1"/>
  <c r="P53" i="1" s="1"/>
  <c r="O51" i="1"/>
  <c r="P51" i="1" s="1"/>
  <c r="L81" i="1"/>
  <c r="Q81" i="1" s="1"/>
  <c r="L56" i="1"/>
  <c r="Q56" i="1" s="1"/>
  <c r="L54" i="1"/>
  <c r="Q54" i="1" s="1"/>
  <c r="L52" i="1"/>
  <c r="Q52" i="1" s="1"/>
  <c r="L50" i="1"/>
  <c r="Q50" i="1" s="1"/>
  <c r="L48" i="1"/>
  <c r="Q48" i="1" s="1"/>
  <c r="L46" i="1"/>
  <c r="Q46" i="1" s="1"/>
  <c r="L44" i="1"/>
  <c r="Q44" i="1" s="1"/>
  <c r="L42" i="1"/>
  <c r="Q42" i="1" s="1"/>
  <c r="L40" i="1"/>
  <c r="Q40" i="1" s="1"/>
  <c r="L38" i="1"/>
  <c r="Q38" i="1" s="1"/>
  <c r="L36" i="1"/>
  <c r="Q36" i="1" s="1"/>
  <c r="L34" i="1"/>
  <c r="Q34" i="1" s="1"/>
  <c r="L32" i="1"/>
  <c r="Q32" i="1" s="1"/>
  <c r="L30" i="1"/>
  <c r="Q30" i="1" s="1"/>
  <c r="O37" i="1"/>
  <c r="P37" i="1" s="1"/>
  <c r="O35" i="1"/>
  <c r="P35" i="1" s="1"/>
  <c r="O33" i="1"/>
  <c r="P33" i="1" s="1"/>
  <c r="O31" i="1"/>
  <c r="P31" i="1" s="1"/>
  <c r="O29" i="1"/>
  <c r="P29" i="1" s="1"/>
  <c r="O39" i="1"/>
  <c r="P39" i="1" s="1"/>
  <c r="O25" i="1"/>
  <c r="P25" i="1" s="1"/>
  <c r="O24" i="1"/>
  <c r="P24" i="1" s="1"/>
  <c r="O44" i="1"/>
  <c r="P44" i="1" s="1"/>
  <c r="O42" i="1"/>
  <c r="P42" i="1" s="1"/>
  <c r="O55" i="1"/>
  <c r="P55" i="1" s="1"/>
  <c r="O47" i="1"/>
  <c r="P47" i="1" s="1"/>
  <c r="O45" i="1"/>
  <c r="P45" i="1" s="1"/>
  <c r="O43" i="1"/>
  <c r="P43" i="1" s="1"/>
  <c r="O41" i="1"/>
  <c r="P41" i="1" s="1"/>
  <c r="O28" i="1"/>
  <c r="P28" i="1" s="1"/>
  <c r="O26" i="1"/>
  <c r="P26" i="1" s="1"/>
  <c r="O22" i="1"/>
  <c r="P22" i="1" s="1"/>
  <c r="O21" i="1"/>
  <c r="P21" i="1" s="1"/>
  <c r="O19" i="1"/>
  <c r="P19" i="1" s="1"/>
  <c r="M39" i="1"/>
  <c r="O23" i="1"/>
  <c r="P23" i="1" s="1"/>
  <c r="O20" i="1"/>
  <c r="P20" i="1" s="1"/>
  <c r="O36" i="1" l="1"/>
  <c r="P36" i="1" s="1"/>
  <c r="O30" i="1"/>
  <c r="P30" i="1" s="1"/>
  <c r="O34" i="1"/>
  <c r="P34" i="1" s="1"/>
  <c r="O38" i="1"/>
  <c r="P38" i="1" s="1"/>
  <c r="O48" i="1"/>
  <c r="P48" i="1" s="1"/>
  <c r="O54" i="1"/>
  <c r="P54" i="1" s="1"/>
  <c r="O40" i="1"/>
  <c r="P40" i="1" s="1"/>
  <c r="O32" i="1"/>
  <c r="P32" i="1" s="1"/>
  <c r="O56" i="1"/>
  <c r="P56" i="1" s="1"/>
  <c r="O52" i="1"/>
  <c r="P52" i="1" s="1"/>
  <c r="O50" i="1"/>
  <c r="P50" i="1" s="1"/>
  <c r="O46" i="1"/>
  <c r="P46" i="1" s="1"/>
  <c r="O81" i="1"/>
  <c r="P81" i="1" s="1"/>
  <c r="M18" i="1" l="1"/>
  <c r="N18" i="1"/>
  <c r="L18" i="1"/>
  <c r="Q18" i="1" s="1"/>
  <c r="O18" i="1" l="1"/>
  <c r="Q82" i="1" l="1"/>
  <c r="E15" i="1" s="1"/>
  <c r="P18" i="1" l="1"/>
</calcChain>
</file>

<file path=xl/sharedStrings.xml><?xml version="1.0" encoding="utf-8"?>
<sst xmlns="http://schemas.openxmlformats.org/spreadsheetml/2006/main" count="476" uniqueCount="171">
  <si>
    <t xml:space="preserve">УТВЕРЖДАЮ     </t>
  </si>
  <si>
    <t>№ п/п</t>
  </si>
  <si>
    <t>Объем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</si>
  <si>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</si>
  <si>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</si>
  <si>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</si>
  <si>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</si>
  <si>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</si>
  <si>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</si>
  <si>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Ед.изм.</t>
  </si>
  <si>
    <t>Кол-во</t>
  </si>
  <si>
    <t>Цена за ед.изм.           (с НДС), руб.</t>
  </si>
  <si>
    <t>Цена за ед.изм.          (с НДС), руб.</t>
  </si>
  <si>
    <t>Цена за ед.изм.      (с НДС), руб.</t>
  </si>
  <si>
    <t xml:space="preserve">Источник №4                        </t>
  </si>
  <si>
    <r>
      <t xml:space="preserve">Источник №1                </t>
    </r>
    <r>
      <rPr>
        <b/>
        <sz val="8"/>
        <color theme="1"/>
        <rFont val="Times New Roman"/>
        <family val="1"/>
        <charset val="204"/>
      </rPr>
      <t/>
    </r>
  </si>
  <si>
    <t xml:space="preserve">Источник №3                      </t>
  </si>
  <si>
    <t xml:space="preserve">Источник №2               </t>
  </si>
  <si>
    <t>Рыночная стоимость (с НДС), руб.</t>
  </si>
  <si>
    <t xml:space="preserve"> </t>
  </si>
  <si>
    <t xml:space="preserve">    </t>
  </si>
  <si>
    <t xml:space="preserve">3.3. Коэффициент вариации цены рассчитывается по формуле:                                      
</t>
  </si>
  <si>
    <r>
      <t xml:space="preserve">6. Результаты расчетов представлены в </t>
    </r>
    <r>
      <rPr>
        <b/>
        <sz val="11"/>
        <rFont val="Times New Roman"/>
        <family val="1"/>
        <charset val="204"/>
      </rPr>
      <t>Таблице № 1</t>
    </r>
    <r>
      <rPr>
        <sz val="11"/>
        <rFont val="Times New Roman"/>
        <family val="1"/>
        <charset val="204"/>
      </rPr>
      <t>:</t>
    </r>
  </si>
  <si>
    <t>ИТОГО</t>
  </si>
  <si>
    <t>3. Порядок определения начальной (максимальной) цены контракта определен в соответствии с п.3.20 и п.3.21 части 3 приказа Минэкономразвития  России от 2.10.2013 №567:</t>
  </si>
  <si>
    <r>
      <t xml:space="preserve">3.1.Средняя  цена контракта методом сопоставимых рыночных цен (анализа рынка) определяется по формуле:                                                             , где 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- цена единицы товара, работы, услуги, представленная в источнике с номером i</t>
    </r>
  </si>
  <si>
    <t>Начальная (максимальная) цена контракта</t>
  </si>
  <si>
    <t xml:space="preserve">3.2. Среднее квадратичное отклонение определяется по формуле:                                                                                  , где
     - цена, услуги, указанная в источнике с номером I;
 &lt;ц&gt;  - средняя арифметическая величина цены товара (работы,услуги);
     - количество значений, используемых в расчете.
</t>
  </si>
  <si>
    <t>Технические характеристики</t>
  </si>
  <si>
    <t>Требования соответствия ГОСТ</t>
  </si>
  <si>
    <t>Московская область, г. Наро-Фоминск, ул. Шибанкова д.56.</t>
  </si>
  <si>
    <t>Адрес поставки товара</t>
  </si>
  <si>
    <t>Наименование товара</t>
  </si>
  <si>
    <t>Ацетон</t>
  </si>
  <si>
    <t xml:space="preserve">Баллон пропана </t>
  </si>
  <si>
    <t xml:space="preserve">Брус </t>
  </si>
  <si>
    <t xml:space="preserve">Валик </t>
  </si>
  <si>
    <t>Валик малярный полиакриловый</t>
  </si>
  <si>
    <t xml:space="preserve">Ветошь обтирочная  </t>
  </si>
  <si>
    <t xml:space="preserve">Гвозди строительные </t>
  </si>
  <si>
    <t xml:space="preserve">Гипсокартон </t>
  </si>
  <si>
    <t xml:space="preserve">Доска необрезная </t>
  </si>
  <si>
    <t xml:space="preserve">Доска обрезная </t>
  </si>
  <si>
    <t>Замок врезной</t>
  </si>
  <si>
    <t xml:space="preserve">Изолента </t>
  </si>
  <si>
    <t>Кисточка для стен малярная</t>
  </si>
  <si>
    <t xml:space="preserve">Кисть малярная (ручная) </t>
  </si>
  <si>
    <t>Кисть малярная плоская</t>
  </si>
  <si>
    <t xml:space="preserve">Клей плиточный </t>
  </si>
  <si>
    <t xml:space="preserve">Кран пожарный </t>
  </si>
  <si>
    <t>Краска водоэмульсионная белая потолочная</t>
  </si>
  <si>
    <t xml:space="preserve">Краска масляная </t>
  </si>
  <si>
    <t xml:space="preserve">Краска половая (для дерева) </t>
  </si>
  <si>
    <t xml:space="preserve">Краска фасадная </t>
  </si>
  <si>
    <t>Крупнозернистая наждачная бумага</t>
  </si>
  <si>
    <t xml:space="preserve">Лен сантехнический </t>
  </si>
  <si>
    <t xml:space="preserve">Лента </t>
  </si>
  <si>
    <t>Линолеум</t>
  </si>
  <si>
    <t xml:space="preserve">Лист оцинкованный </t>
  </si>
  <si>
    <t>Мастика кровельная битумно-изоляционная</t>
  </si>
  <si>
    <t>Мелкозернистая наждачная бумага</t>
  </si>
  <si>
    <t xml:space="preserve">Паста универсальная колеровочная </t>
  </si>
  <si>
    <t xml:space="preserve">Пескобетон </t>
  </si>
  <si>
    <t xml:space="preserve">Песок  </t>
  </si>
  <si>
    <t>Плитка облицовочная д/стен</t>
  </si>
  <si>
    <t>Плитка настенная</t>
  </si>
  <si>
    <t>Плитка напольная</t>
  </si>
  <si>
    <t>Растворитель</t>
  </si>
  <si>
    <t xml:space="preserve">Рубероид </t>
  </si>
  <si>
    <t>Ручка дверная защелка</t>
  </si>
  <si>
    <t>Ручки дверные кнопки с замком</t>
  </si>
  <si>
    <t>Саморез по дереву</t>
  </si>
  <si>
    <t>Саморез универсальный</t>
  </si>
  <si>
    <t xml:space="preserve">Сетка арматурная </t>
  </si>
  <si>
    <t xml:space="preserve">Сетка металлическая </t>
  </si>
  <si>
    <t xml:space="preserve">Сигнальная лента </t>
  </si>
  <si>
    <t>Смывка краски</t>
  </si>
  <si>
    <t xml:space="preserve">Стоячный профиль для гипсокартона </t>
  </si>
  <si>
    <t xml:space="preserve">Труба стальная электросварная </t>
  </si>
  <si>
    <t xml:space="preserve">Труба сварная электросварная </t>
  </si>
  <si>
    <t>Уайт спирит</t>
  </si>
  <si>
    <t xml:space="preserve">Цемент </t>
  </si>
  <si>
    <t xml:space="preserve">Шпатлевка универсальная </t>
  </si>
  <si>
    <t xml:space="preserve">Шпаклевка финишная </t>
  </si>
  <si>
    <t xml:space="preserve">Щебень  </t>
  </si>
  <si>
    <t xml:space="preserve">ГОСТ 2768-84                               
</t>
  </si>
  <si>
    <t xml:space="preserve">ГОСТ 15860-84,  ГОСТ 5583-78      
</t>
  </si>
  <si>
    <t xml:space="preserve">ГОСТ 8486-86 
</t>
  </si>
  <si>
    <t xml:space="preserve">ГОСТ 10831-87
</t>
  </si>
  <si>
    <t xml:space="preserve">ГОСТ 10831-87     
</t>
  </si>
  <si>
    <t xml:space="preserve">ГОСТ 18188-72 
</t>
  </si>
  <si>
    <t xml:space="preserve">ГОСТ 10705-80  
</t>
  </si>
  <si>
    <t xml:space="preserve">ГОСТ 10178-85
</t>
  </si>
  <si>
    <t xml:space="preserve">ГОСТ 10277-90  
</t>
  </si>
  <si>
    <t xml:space="preserve">ГОСТ 8267-93 
</t>
  </si>
  <si>
    <t xml:space="preserve">ГОСТ 10277-90 
</t>
  </si>
  <si>
    <t xml:space="preserve">ГОСТ 10705-80
</t>
  </si>
  <si>
    <t xml:space="preserve">ГОСТ 10705-80 
</t>
  </si>
  <si>
    <t xml:space="preserve">ГОСТ 10330-76
</t>
  </si>
  <si>
    <t xml:space="preserve">ГОСТ 18188-72 
  </t>
  </si>
  <si>
    <t xml:space="preserve">ТУ 365728-1999
</t>
  </si>
  <si>
    <t xml:space="preserve">ГОСТ 5336-80 
</t>
  </si>
  <si>
    <t xml:space="preserve">ГОСТ 23279-2012 
</t>
  </si>
  <si>
    <t xml:space="preserve">ГОСТ 11652-80 
</t>
  </si>
  <si>
    <t xml:space="preserve">ГОСТ 5087-80
</t>
  </si>
  <si>
    <t xml:space="preserve">ГОСТ  5089-2011
</t>
  </si>
  <si>
    <t xml:space="preserve">ГОСТ 10923-93  
</t>
  </si>
  <si>
    <t xml:space="preserve">ГОСТ 10923-93
</t>
  </si>
  <si>
    <t xml:space="preserve">ГОСТ 6141-91
</t>
  </si>
  <si>
    <t xml:space="preserve">ГОСТ 6141-91                                                                                                                                         </t>
  </si>
  <si>
    <t xml:space="preserve">ГОСТ 8736-2014 
</t>
  </si>
  <si>
    <t xml:space="preserve">ГОСТ 25993-83 
</t>
  </si>
  <si>
    <t xml:space="preserve">ГОСТ 6456-82     
</t>
  </si>
  <si>
    <t xml:space="preserve">ГОСТ 15860-84,  ГОСТ Р 52087-2003 
</t>
  </si>
  <si>
    <t xml:space="preserve">ГОСТ 14918-80               
</t>
  </si>
  <si>
    <t xml:space="preserve">ГОСТ 5089-2011 
</t>
  </si>
  <si>
    <t xml:space="preserve">ГОСТ 24222-80                                                                                                                                   
</t>
  </si>
  <si>
    <t xml:space="preserve">ГОСТ 10330-76 
</t>
  </si>
  <si>
    <t xml:space="preserve">ГОСТ 6456-82 
</t>
  </si>
  <si>
    <t xml:space="preserve">ГОСТ 28196-89 
</t>
  </si>
  <si>
    <t xml:space="preserve">ГОСТ 28196-89   
</t>
  </si>
  <si>
    <t xml:space="preserve">ГОСТ 6465-76                                                                                                                                                 </t>
  </si>
  <si>
    <t xml:space="preserve">ГОСТ 28196-89
</t>
  </si>
  <si>
    <t xml:space="preserve">ГОСТ 31357-2007                                                                                                                               </t>
  </si>
  <si>
    <t xml:space="preserve">ГОСТ Р 53278-2009 
</t>
  </si>
  <si>
    <t xml:space="preserve">ГОСТ 10597-87   
</t>
  </si>
  <si>
    <t xml:space="preserve">ГОСТ 10597-87    
</t>
  </si>
  <si>
    <t xml:space="preserve">ГОСТ 10597-87
</t>
  </si>
  <si>
    <t xml:space="preserve">ГОСТ 16214-86   
</t>
  </si>
  <si>
    <t xml:space="preserve">ГОСТ 8486-86     
</t>
  </si>
  <si>
    <t xml:space="preserve">ГОСТ 8486-86  
</t>
  </si>
  <si>
    <t xml:space="preserve">ГОСТ 16214-86  
</t>
  </si>
  <si>
    <t xml:space="preserve">ГОСТ 4028-63  
</t>
  </si>
  <si>
    <t xml:space="preserve">ГОСТ 4028-63       
</t>
  </si>
  <si>
    <t xml:space="preserve">ГОСТ4643-75
</t>
  </si>
  <si>
    <t>шт</t>
  </si>
  <si>
    <t>м3</t>
  </si>
  <si>
    <t>кг</t>
  </si>
  <si>
    <t>л</t>
  </si>
  <si>
    <t>упак</t>
  </si>
  <si>
    <t>м2</t>
  </si>
  <si>
    <t>рул</t>
  </si>
  <si>
    <t>пог.м.</t>
  </si>
  <si>
    <t>т</t>
  </si>
  <si>
    <r>
      <t>4</t>
    </r>
    <r>
      <rPr>
        <sz val="11"/>
        <color theme="1"/>
        <rFont val="Times New Roman"/>
        <family val="1"/>
        <charset val="204"/>
      </rPr>
      <t>. Основные (функциональные, технические, качественные, а также эксплуатационные) характеристики объекта закупки, финансовые и коммерческие условия закупки на поставку общестроительного материала для объектов казарменно-жилищного фонда ЖЭ(К)О по г. Москве и Московской области филиала ФГБУ «ЦЖКУ» Минобороны России (по ЗВО)</t>
    </r>
    <r>
      <rPr>
        <sz val="11"/>
        <rFont val="Times New Roman"/>
        <family val="1"/>
        <charset val="204"/>
      </rPr>
      <t xml:space="preserve"> приведены в Техническом задании на получение коммерческих предложений (НиООЗ)
</t>
    </r>
  </si>
  <si>
    <t>-</t>
  </si>
  <si>
    <r>
      <rPr>
        <sz val="11"/>
        <color theme="1"/>
        <rFont val="Times New Roman"/>
        <family val="1"/>
        <charset val="204"/>
      </rPr>
      <t>2.Начальная (максимальная) цена контракта на п</t>
    </r>
    <r>
      <rPr>
        <sz val="11"/>
        <rFont val="Times New Roman"/>
        <family val="1"/>
        <charset val="204"/>
      </rPr>
      <t>оставку общестроительного материала для объектов казарменно-жилищного фонда ЖЭ(К)О по г. Москве и Московской области филиала ФГБУ «ЦЖКУ» Минобороны России (по ЗВО)  включает в себя стоимость товаров , расходов на перевозку, перегрузку, выгрузку, страхование, налоги, прочие сборы и другие обязательные платежи, уплачиваемые на территории Российской Федерации, а так же все расходы, связанные с поставкой, в том числе все затраты, издержки и иные расходы, связанные с исполнением Контракта.</t>
    </r>
  </si>
  <si>
    <t xml:space="preserve">Справка-обоснование начальной (максимальной) цены  контракта на поставку общестроительного материала для объектов казарменно-жилищного фонда ЖЭ(К)О по г. Москве и Московской области филиала ФГБУ «ЦЖКУ» Минобороны России (по ЗВО)
</t>
  </si>
  <si>
    <t>Предмет закупки:  поставка общестроительного материала для объектов казарменно-жилищного фонда ЖЭ(К)О по г. Москве и Московской области филиала ФГБУ «ЦЖКУ» Минобороны России (по ЗВО)</t>
  </si>
  <si>
    <r>
      <rPr>
        <sz val="11"/>
        <color theme="1"/>
        <rFont val="Times New Roman"/>
        <family val="1"/>
        <charset val="204"/>
      </rPr>
      <t xml:space="preserve">5. Источники ценовой информации : коммерческие предложения потенциальных поставщиков (подрядчиков, исполнителей), полученные путем запроса  пяти коммерческих предложений, в соответствии с п.3.7.1.части 3 приказа Минэкономразвития  России от 2.10.2013 №567:                                                                                                                                                                                                                                                                                                                                                                                                                                                                                                    5.1.Источник №1: коммерческое предложение Исх.№ б/н от "27" мая 2019, Вх. № 978       1 549 995,49 руб. в том числе НДС в соответствии с п.3 ст.164 Налогового кодекса Россиской Федерации                  
5.2.Источник №2: коммерческое предложение Исх № б/н от "27" мая 2019, Вх. № 979       1 644760,79  руб. в том числе НДС  в соответствии с п.3 ст.164 Налогового кодекса Россиской Федерации                
5.3.Источник №3: коммерческое предложение Исх № б/н  от "27" мая 2019, Вх. № 980      1 781846,12  руб.  в том числе НДС   в соответствии с п.3 ст.164 Налогового кодекса Россиской Федерации    </t>
    </r>
    <r>
      <rPr>
        <sz val="11"/>
        <color rgb="FFFF0000"/>
        <rFont val="Times New Roman"/>
        <family val="1"/>
        <charset val="204"/>
      </rPr>
      <t xml:space="preserve">               </t>
    </r>
  </si>
  <si>
    <t>1. В соответствии с ч.2-6  статьи 22 Федерального закона от 05.04.2013 № 44-ФЗ "О контрактной системе в сфере закупок товаров,  для обеспечения государственных и муниципальных нужд" и в соответствии с п.3.2 части 3 приказа Минэкономразвития  России от 2.10.2013 №567 "Об утверждении методических рекомендаций по применению методов определения начальной (максимальной) цены, цены контракта, заключаемого с единственным поставщиком (подрядчиком, исполнителем)" метод сопоставимых рыночных цен (анализа рынка) выбран как приоритетный для определения и обоснования начальной (максимальной) цены контракта.</t>
  </si>
  <si>
    <t xml:space="preserve">В целях экономии денежных средств, принято решение  принять коммерческое предложение от  Источника № 1, предложившим наименьшую цену. На основании этого, цена контракта на поставку общестроительного материала для объектов казарменно-жилищного фонда ЖЭ(К)О по г. Москве и Московской области филиала ФГБУ «ЦЖКУ» Минобороны России (по ЗВО) будет составлять: 1 549 995,49 руб. (Один миллион пятьсот сорок девять тысяч   девятьсот девяносто пять) рублей 49 копеек, в том числе НДС в соответствии с п.3 ст.164 Налогового кодекса Россиской Федерации. </t>
  </si>
  <si>
    <t xml:space="preserve">Начальник отдела эксплуатации
ЖЭ(К)О по г. Москве и Московской области
филиала ФГБУ «ЦЖКУ» 
Минобороны России (по ЗВО)                                                         ___________Е.П. Куляница                                                                                                                                                                                           
"___"__________ 2019 г </t>
  </si>
  <si>
    <r>
      <t xml:space="preserve">3.1.Средняя  цена контракта методом сопоставимых рыночных цен (анализа рынка) определяется по формуле:                                                                        , где 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- цена единицы товара, работы, услуги, представленная в источнике с номером i</t>
    </r>
  </si>
  <si>
    <r>
      <t>4</t>
    </r>
    <r>
      <rPr>
        <sz val="11"/>
        <color theme="1"/>
        <rFont val="Times New Roman"/>
        <family val="1"/>
        <charset val="204"/>
      </rPr>
      <t xml:space="preserve">. Основные (функциональные, технические, качественные, а также эксплуатационные) характеристики объекта закупки </t>
    </r>
    <r>
      <rPr>
        <sz val="11"/>
        <rFont val="Times New Roman"/>
        <family val="1"/>
        <charset val="204"/>
      </rPr>
      <t xml:space="preserve">приведены в Техническом задании 
</t>
    </r>
  </si>
  <si>
    <r>
      <t xml:space="preserve">6. Результаты расчетов цены представлены в </t>
    </r>
    <r>
      <rPr>
        <b/>
        <sz val="11"/>
        <rFont val="Times New Roman"/>
        <family val="1"/>
        <charset val="204"/>
      </rPr>
      <t>Таблице № 1</t>
    </r>
    <r>
      <rPr>
        <sz val="11"/>
        <rFont val="Times New Roman"/>
        <family val="1"/>
        <charset val="204"/>
      </rPr>
      <t>:</t>
    </r>
  </si>
  <si>
    <t>Адрес оказания услуг</t>
  </si>
  <si>
    <t>Наименование услуг</t>
  </si>
  <si>
    <t>г. Москва, 4-й. Войковский проезд,  д. 6</t>
  </si>
  <si>
    <t>ИТОГО:</t>
  </si>
  <si>
    <t>Справка-обоснование с расчетом начальной (максимальной) цены контракта на приобретение (продление) лицензий на справочно-правовую систему Госфинансы и Госзакупки</t>
  </si>
  <si>
    <r>
      <rPr>
        <sz val="11"/>
        <color theme="1"/>
        <rFont val="Times New Roman"/>
        <family val="1"/>
        <charset val="204"/>
      </rPr>
      <t>2.Начальная (максимальная) цена контракта на приобретение (продление) лицензий на справочно-правовую систему Госфинансы и Госзакупки, включает в себя стоимость оказываемых Исполнителем Услуг, включая расходы на уплату всех налогов, пошлин, сборов, других обязательных платежей, установленных действующим законодательством РФ и иные расходы Исполнителя, связанные с исполнением настоящего Контракта</t>
    </r>
    <r>
      <rPr>
        <sz val="11"/>
        <rFont val="Times New Roman"/>
        <family val="1"/>
        <charset val="204"/>
      </rPr>
      <t>.</t>
    </r>
  </si>
  <si>
    <t>Предмет закупки: Приобретение (продление) лицензий на справочно-правовую систему Госфинансы и Госзакупки</t>
  </si>
  <si>
    <t xml:space="preserve">5. Источники ценовой информации : коммерческие предложения потенциальных поставщиков (подрядчиков, исполнителей), полученные путем запроса  пяти коммерческих предложений, в соответствии с п.3.7.1.части 3 приказа Минэкономразвития  России от 02.10.2013 №567:                                                                                                                                                                                                                                                                                                                                                                                                                                                               5.1.Источник №1: коммерческое предложение Исх.№ б/н от 24.06.2026, Вх. № Т52/6350-ДР от 24.06.2026    
5.2.Источник №2: коммерческое предложение Исх.№ б/н от 24.06.2026, Вх. № Т52/6352-ДР от 24.06.2026    
5.3.Источник №3: коммерческое предложение Исх. № б/н от 24.06.2026, Вх. № Т52/6351-ДР от 24.06.2026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</si>
  <si>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Простая неисключительная лицензия на использование Базы данных. Электронная справочная система "Госзаказ".                     Тариф Премиальный. 1 пользователь. 12 мес.</t>
  </si>
  <si>
    <t>Простая неисключительная лицензия на использование Базы данных. Электронная справочная система "Госфинансы".                   Вип-версия. 1 пользователь. 12 мес.</t>
  </si>
  <si>
    <t>Цена за ед.изм.,               руб.</t>
  </si>
  <si>
    <t>Принимая во внимание доведенные лимиты бюджетных обязательств Государственному заказчику на приобретение (продление) лицензий на справочно-правовую систему Госфинансы и Госзакупки начальная (максимальная) цена контракта устанавливается в размере 105 300 (Сто пять тысяч триста) рублей 00 копеек.</t>
  </si>
  <si>
    <t>Рыночная стоимость, руб.</t>
  </si>
  <si>
    <t>Составил: ______________________________ Мороженко А.Г.</t>
  </si>
  <si>
    <t>"______" ___________________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</si>
</sst>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р_."/>
    <numFmt numFmtId="166" formatCode="_-* #,##0.00_р_._-;\-* #,##0.00_р_._-;_-* \-??_р_._-;_-@_-"/>
    <numFmt numFmtId="167" formatCode="0.00_ "/>
    <numFmt numFmtId="168" formatCode="#,##0.00\ _₽"/>
  </numFmts>
  <fonts count="3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SimSun"/>
    </font>
    <font>
      <sz val="10"/>
      <name val="Arial Cyr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FDEADA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4" fontId="9" fillId="0" borderId="0" applyFill="0" applyBorder="0" applyAlignment="0" applyProtection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166" fontId="9" fillId="0" borderId="0" applyBorder="0" applyAlignment="0" applyProtection="0"/>
    <xf numFmtId="0" fontId="8" fillId="0" borderId="0"/>
    <xf numFmtId="0" fontId="8" fillId="0" borderId="0"/>
    <xf numFmtId="0" fontId="15" fillId="0" borderId="0">
      <alignment vertical="center"/>
    </xf>
    <xf numFmtId="43" fontId="21" fillId="0" borderId="0" applyFont="0" applyFill="0" applyBorder="0" applyAlignment="0" applyProtection="0"/>
    <xf numFmtId="0" fontId="9" fillId="0" borderId="0" applyNumberFormat="0" applyFont="0" applyFill="0" applyBorder="0" applyAlignment="0" applyProtection="0">
      <alignment vertical="top"/>
    </xf>
    <xf numFmtId="0" fontId="8" fillId="0" borderId="0"/>
    <xf numFmtId="0" fontId="1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0" xfId="0" applyFont="1" applyFill="1" applyAlignment="1" applyProtection="1">
      <alignment horizontal="center" vertical="center" wrapText="1"/>
      <protection locked="0"/>
    </xf>
    <xf numFmtId="165" fontId="4" fillId="0" borderId="0" xfId="0" applyNumberFormat="1" applyFont="1" applyFill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165" fontId="6" fillId="0" borderId="0" xfId="0" applyNumberFormat="1" applyFont="1" applyFill="1" applyAlignment="1" applyProtection="1">
      <alignment horizontal="center" vertical="center" wrapText="1"/>
      <protection locked="0"/>
    </xf>
    <xf numFmtId="0" fontId="14" fillId="0" borderId="0" xfId="17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vertical="top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22" fillId="6" borderId="0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center"/>
    </xf>
    <xf numFmtId="43" fontId="22" fillId="6" borderId="0" xfId="18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0" fontId="22" fillId="0" borderId="0" xfId="0" applyFont="1" applyFill="1" applyBorder="1" applyAlignment="1">
      <alignment vertical="center"/>
    </xf>
    <xf numFmtId="0" fontId="23" fillId="0" borderId="0" xfId="17" applyFont="1" applyFill="1" applyBorder="1" applyAlignment="1">
      <alignment horizontal="left" vertical="top"/>
    </xf>
    <xf numFmtId="0" fontId="23" fillId="0" borderId="0" xfId="17" applyFont="1" applyFill="1" applyBorder="1" applyAlignment="1">
      <alignment horizontal="center" vertical="center"/>
    </xf>
    <xf numFmtId="0" fontId="24" fillId="0" borderId="0" xfId="17" applyFont="1" applyFill="1" applyBorder="1" applyAlignment="1">
      <alignment horizontal="center" vertical="center"/>
    </xf>
    <xf numFmtId="165" fontId="24" fillId="0" borderId="0" xfId="17" applyNumberFormat="1" applyFont="1" applyFill="1" applyBorder="1" applyAlignment="1">
      <alignment horizontal="center" vertical="center" wrapText="1"/>
    </xf>
    <xf numFmtId="167" fontId="22" fillId="0" borderId="0" xfId="0" applyNumberFormat="1" applyFont="1" applyFill="1" applyBorder="1" applyAlignment="1">
      <alignment vertical="center"/>
    </xf>
    <xf numFmtId="0" fontId="2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43" fontId="22" fillId="6" borderId="1" xfId="18" applyFont="1" applyFill="1" applyBorder="1" applyAlignment="1">
      <alignment horizontal="center" vertical="center"/>
    </xf>
    <xf numFmtId="43" fontId="22" fillId="6" borderId="1" xfId="18" applyFont="1" applyFill="1" applyBorder="1" applyAlignment="1">
      <alignment vertical="center"/>
    </xf>
    <xf numFmtId="168" fontId="4" fillId="0" borderId="0" xfId="0" applyNumberFormat="1" applyFont="1" applyFill="1" applyAlignment="1" applyProtection="1">
      <alignment horizontal="center" vertical="center" wrapText="1"/>
      <protection locked="0"/>
    </xf>
    <xf numFmtId="168" fontId="5" fillId="0" borderId="0" xfId="0" applyNumberFormat="1" applyFont="1" applyFill="1" applyAlignment="1" applyProtection="1">
      <alignment horizontal="center" vertical="center" wrapText="1"/>
      <protection locked="0"/>
    </xf>
    <xf numFmtId="168" fontId="14" fillId="6" borderId="1" xfId="18" applyNumberFormat="1" applyFont="1" applyFill="1" applyBorder="1" applyAlignment="1">
      <alignment horizontal="center" vertical="center"/>
    </xf>
    <xf numFmtId="168" fontId="14" fillId="6" borderId="0" xfId="18" applyNumberFormat="1" applyFont="1" applyFill="1" applyBorder="1" applyAlignment="1">
      <alignment horizontal="center" vertical="center"/>
    </xf>
    <xf numFmtId="168" fontId="7" fillId="0" borderId="0" xfId="17" applyNumberFormat="1" applyFont="1" applyFill="1" applyBorder="1" applyAlignment="1">
      <alignment horizontal="center" vertical="center" wrapText="1"/>
    </xf>
    <xf numFmtId="168" fontId="19" fillId="0" borderId="0" xfId="17" applyNumberFormat="1" applyFont="1" applyFill="1" applyBorder="1" applyAlignment="1">
      <alignment horizontal="center" vertical="center"/>
    </xf>
    <xf numFmtId="165" fontId="14" fillId="6" borderId="1" xfId="0" applyNumberFormat="1" applyFont="1" applyFill="1" applyBorder="1" applyAlignment="1">
      <alignment horizontal="center" vertical="center"/>
    </xf>
    <xf numFmtId="2" fontId="14" fillId="0" borderId="0" xfId="0" applyNumberFormat="1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Fill="1" applyBorder="1" applyAlignment="1" applyProtection="1">
      <alignment horizontal="center" wrapText="1"/>
      <protection locked="0"/>
    </xf>
    <xf numFmtId="0" fontId="28" fillId="8" borderId="1" xfId="0" applyFont="1" applyFill="1" applyBorder="1" applyAlignment="1">
      <alignment horizontal="center" vertical="center"/>
    </xf>
    <xf numFmtId="0" fontId="28" fillId="8" borderId="1" xfId="16" applyFont="1" applyFill="1" applyBorder="1" applyAlignment="1">
      <alignment horizontal="center" vertical="center"/>
    </xf>
    <xf numFmtId="0" fontId="28" fillId="8" borderId="1" xfId="19" applyFont="1" applyFill="1" applyBorder="1" applyAlignment="1">
      <alignment horizontal="center" vertical="center" wrapText="1"/>
    </xf>
    <xf numFmtId="0" fontId="31" fillId="8" borderId="1" xfId="16" applyFont="1" applyFill="1" applyBorder="1" applyAlignment="1">
      <alignment horizontal="center" vertical="center"/>
    </xf>
    <xf numFmtId="0" fontId="30" fillId="8" borderId="1" xfId="16" applyFont="1" applyFill="1" applyBorder="1" applyAlignment="1">
      <alignment horizontal="center" vertical="center"/>
    </xf>
    <xf numFmtId="0" fontId="31" fillId="8" borderId="1" xfId="16" applyFont="1" applyFill="1" applyBorder="1" applyAlignment="1">
      <alignment horizontal="center" vertical="center" wrapText="1"/>
    </xf>
    <xf numFmtId="2" fontId="30" fillId="8" borderId="1" xfId="0" applyNumberFormat="1" applyFont="1" applyFill="1" applyBorder="1" applyAlignment="1">
      <alignment horizontal="center" vertical="center"/>
    </xf>
    <xf numFmtId="2" fontId="34" fillId="8" borderId="1" xfId="0" applyNumberFormat="1" applyFont="1" applyFill="1" applyBorder="1" applyAlignment="1">
      <alignment horizontal="center" vertical="center" wrapText="1"/>
    </xf>
    <xf numFmtId="0" fontId="30" fillId="8" borderId="1" xfId="0" applyFont="1" applyFill="1" applyBorder="1" applyAlignment="1">
      <alignment horizontal="center" vertical="center"/>
    </xf>
    <xf numFmtId="164" fontId="33" fillId="0" borderId="1" xfId="16" applyNumberFormat="1" applyFont="1" applyBorder="1" applyAlignment="1">
      <alignment horizontal="center" vertical="center"/>
    </xf>
    <xf numFmtId="164" fontId="33" fillId="0" borderId="1" xfId="16" applyNumberFormat="1" applyFont="1" applyBorder="1"/>
    <xf numFmtId="164" fontId="33" fillId="8" borderId="1" xfId="16" applyNumberFormat="1" applyFont="1" applyFill="1" applyBorder="1" applyAlignment="1">
      <alignment horizontal="center" vertical="center"/>
    </xf>
    <xf numFmtId="164" fontId="33" fillId="8" borderId="1" xfId="16" applyNumberFormat="1" applyFont="1" applyFill="1" applyBorder="1"/>
    <xf numFmtId="164" fontId="33" fillId="0" borderId="1" xfId="16" applyNumberFormat="1" applyFont="1" applyBorder="1" applyAlignment="1">
      <alignment vertical="center"/>
    </xf>
    <xf numFmtId="164" fontId="33" fillId="0" borderId="1" xfId="16" applyNumberFormat="1" applyFont="1" applyBorder="1" applyAlignment="1"/>
    <xf numFmtId="164" fontId="33" fillId="8" borderId="1" xfId="16" applyNumberFormat="1" applyFont="1" applyFill="1" applyBorder="1" applyAlignment="1">
      <alignment vertical="center"/>
    </xf>
    <xf numFmtId="164" fontId="33" fillId="8" borderId="1" xfId="16" applyNumberFormat="1" applyFont="1" applyFill="1" applyBorder="1" applyAlignment="1"/>
    <xf numFmtId="0" fontId="4" fillId="0" borderId="4" xfId="0" applyFont="1" applyFill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 wrapText="1"/>
    </xf>
    <xf numFmtId="0" fontId="28" fillId="8" borderId="4" xfId="0" applyFont="1" applyFill="1" applyBorder="1" applyAlignment="1">
      <alignment horizontal="center" vertical="center"/>
    </xf>
    <xf numFmtId="164" fontId="33" fillId="0" borderId="4" xfId="16" applyNumberFormat="1" applyFont="1" applyBorder="1" applyAlignment="1">
      <alignment horizontal="center" vertical="center"/>
    </xf>
    <xf numFmtId="164" fontId="33" fillId="0" borderId="4" xfId="16" applyNumberFormat="1" applyFont="1" applyBorder="1"/>
    <xf numFmtId="165" fontId="4" fillId="0" borderId="4" xfId="0" applyNumberFormat="1" applyFont="1" applyFill="1" applyBorder="1" applyAlignment="1" applyProtection="1">
      <alignment horizontal="center" wrapText="1"/>
      <protection locked="0"/>
    </xf>
    <xf numFmtId="4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3" xfId="0" applyNumberFormat="1" applyFont="1" applyFill="1" applyBorder="1" applyAlignment="1" applyProtection="1">
      <alignment horizontal="center" vertical="top" wrapText="1"/>
      <protection locked="0"/>
    </xf>
    <xf numFmtId="165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 wrapText="1"/>
    </xf>
    <xf numFmtId="0" fontId="30" fillId="8" borderId="4" xfId="0" applyFont="1" applyFill="1" applyBorder="1" applyAlignment="1">
      <alignment horizontal="center" vertical="center"/>
    </xf>
    <xf numFmtId="0" fontId="29" fillId="8" borderId="0" xfId="0" applyFont="1" applyFill="1" applyAlignment="1">
      <alignment vertical="top" wrapText="1"/>
    </xf>
    <xf numFmtId="0" fontId="27" fillId="7" borderId="3" xfId="17" applyFont="1" applyFill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30" fillId="5" borderId="4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6" fillId="7" borderId="3" xfId="17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7" applyFont="1" applyFill="1" applyBorder="1" applyAlignment="1">
      <alignment horizontal="center" vertical="top"/>
    </xf>
    <xf numFmtId="0" fontId="4" fillId="0" borderId="0" xfId="0" applyFont="1" applyFill="1" applyAlignment="1" applyProtection="1">
      <alignment horizontal="center" vertical="top" wrapText="1"/>
      <protection locked="0"/>
    </xf>
    <xf numFmtId="165" fontId="4" fillId="0" borderId="0" xfId="0" applyNumberFormat="1" applyFont="1" applyFill="1" applyAlignment="1" applyProtection="1">
      <alignment horizontal="center" vertical="top" wrapText="1"/>
      <protection locked="0"/>
    </xf>
    <xf numFmtId="168" fontId="4" fillId="0" borderId="0" xfId="0" applyNumberFormat="1" applyFont="1" applyFill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25" fillId="6" borderId="0" xfId="0" applyFont="1" applyFill="1" applyBorder="1" applyAlignment="1">
      <alignment horizontal="center" vertical="top"/>
    </xf>
    <xf numFmtId="0" fontId="22" fillId="6" borderId="0" xfId="0" applyFont="1" applyFill="1" applyBorder="1" applyAlignment="1">
      <alignment horizontal="center" vertical="top"/>
    </xf>
    <xf numFmtId="165" fontId="14" fillId="6" borderId="0" xfId="0" applyNumberFormat="1" applyFont="1" applyFill="1" applyBorder="1" applyAlignment="1">
      <alignment horizontal="center" vertical="top"/>
    </xf>
    <xf numFmtId="43" fontId="22" fillId="6" borderId="0" xfId="18" applyFont="1" applyFill="1" applyBorder="1" applyAlignment="1">
      <alignment horizontal="center" vertical="top"/>
    </xf>
    <xf numFmtId="43" fontId="22" fillId="6" borderId="0" xfId="18" applyFont="1" applyFill="1" applyBorder="1" applyAlignment="1">
      <alignment vertical="top"/>
    </xf>
    <xf numFmtId="165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7" fillId="0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Alignment="1">
      <alignment vertical="top"/>
    </xf>
    <xf numFmtId="0" fontId="24" fillId="0" borderId="0" xfId="17" applyFont="1" applyFill="1" applyBorder="1" applyAlignment="1">
      <alignment horizontal="center" vertical="top"/>
    </xf>
    <xf numFmtId="168" fontId="7" fillId="0" borderId="0" xfId="17" applyNumberFormat="1" applyFont="1" applyFill="1" applyBorder="1" applyAlignment="1">
      <alignment horizontal="center" vertical="top" wrapText="1"/>
    </xf>
    <xf numFmtId="165" fontId="24" fillId="0" borderId="0" xfId="17" applyNumberFormat="1" applyFont="1" applyFill="1" applyBorder="1" applyAlignment="1">
      <alignment horizontal="center" vertical="top" wrapText="1"/>
    </xf>
    <xf numFmtId="167" fontId="22" fillId="0" borderId="0" xfId="0" applyNumberFormat="1" applyFont="1" applyFill="1" applyBorder="1" applyAlignment="1">
      <alignment vertical="top"/>
    </xf>
    <xf numFmtId="2" fontId="4" fillId="0" borderId="0" xfId="0" applyNumberFormat="1" applyFont="1" applyFill="1" applyBorder="1" applyAlignment="1">
      <alignment horizontal="center" vertical="top"/>
    </xf>
    <xf numFmtId="2" fontId="4" fillId="0" borderId="0" xfId="16" applyNumberFormat="1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43" fontId="22" fillId="0" borderId="0" xfId="18" applyFont="1" applyFill="1" applyBorder="1" applyAlignment="1">
      <alignment horizontal="center" vertical="top"/>
    </xf>
    <xf numFmtId="168" fontId="4" fillId="0" borderId="0" xfId="0" applyNumberFormat="1" applyFont="1" applyFill="1" applyBorder="1" applyAlignment="1" applyProtection="1">
      <alignment horizontal="center" vertical="top" wrapText="1"/>
      <protection locked="0"/>
    </xf>
    <xf numFmtId="0" fontId="20" fillId="0" borderId="0" xfId="0" applyFont="1" applyBorder="1" applyAlignment="1" applyProtection="1">
      <alignment vertical="top"/>
      <protection locked="0"/>
    </xf>
    <xf numFmtId="0" fontId="4" fillId="0" borderId="0" xfId="0" applyFont="1" applyFill="1" applyAlignment="1" applyProtection="1">
      <alignment horizontal="center" wrapText="1"/>
      <protection locked="0"/>
    </xf>
    <xf numFmtId="2" fontId="4" fillId="0" borderId="0" xfId="0" applyNumberFormat="1" applyFont="1" applyFill="1" applyBorder="1" applyAlignment="1" applyProtection="1">
      <alignment horizontal="left" vertical="top" wrapText="1"/>
      <protection locked="0"/>
    </xf>
    <xf numFmtId="4" fontId="4" fillId="0" borderId="0" xfId="0" applyNumberFormat="1" applyFont="1" applyFill="1" applyAlignment="1" applyProtection="1">
      <alignment horizontal="center" wrapText="1"/>
      <protection locked="0"/>
    </xf>
    <xf numFmtId="0" fontId="35" fillId="0" borderId="1" xfId="0" applyFont="1" applyBorder="1" applyAlignment="1">
      <alignment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165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4" fontId="29" fillId="5" borderId="1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26" fillId="6" borderId="2" xfId="0" applyFont="1" applyFill="1" applyBorder="1" applyAlignment="1">
      <alignment horizontal="left" vertical="top" wrapText="1"/>
    </xf>
    <xf numFmtId="0" fontId="26" fillId="6" borderId="0" xfId="0" applyFont="1" applyFill="1" applyBorder="1" applyAlignment="1">
      <alignment horizontal="left" vertical="top" wrapText="1"/>
    </xf>
    <xf numFmtId="165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29" fillId="8" borderId="0" xfId="0" applyFont="1" applyFill="1" applyAlignment="1">
      <alignment horizontal="center" vertical="top" wrapText="1"/>
    </xf>
    <xf numFmtId="0" fontId="7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165" fontId="6" fillId="0" borderId="0" xfId="0" applyNumberFormat="1" applyFont="1" applyFill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 wrapText="1"/>
      <protection locked="0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18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6" fillId="0" borderId="0" xfId="0" applyNumberFormat="1" applyFont="1" applyFill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0" fontId="7" fillId="8" borderId="0" xfId="0" applyFont="1" applyFill="1" applyAlignment="1" applyProtection="1">
      <alignment horizontal="left" vertical="top" wrapText="1"/>
      <protection locked="0"/>
    </xf>
    <xf numFmtId="0" fontId="29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165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right" vertical="center" wrapText="1"/>
      <protection locked="0"/>
    </xf>
    <xf numFmtId="0" fontId="4" fillId="0" borderId="14" xfId="0" applyFont="1" applyFill="1" applyBorder="1" applyAlignment="1" applyProtection="1">
      <alignment horizontal="right" vertical="center" wrapText="1"/>
      <protection locked="0"/>
    </xf>
    <xf numFmtId="0" fontId="22" fillId="0" borderId="0" xfId="0" applyFont="1" applyFill="1" applyBorder="1" applyAlignment="1">
      <alignment horizontal="center" vertical="top"/>
    </xf>
    <xf numFmtId="0" fontId="20" fillId="0" borderId="0" xfId="0" applyFont="1" applyBorder="1" applyAlignment="1" applyProtection="1">
      <alignment horizontal="left" vertical="top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 applyBorder="1" applyAlignment="1" applyProtection="1">
      <alignment horizontal="left" vertical="top" wrapText="1"/>
      <protection locked="0"/>
    </xf>
    <xf numFmtId="0" fontId="20" fillId="0" borderId="0" xfId="0" applyFont="1" applyFill="1" applyBorder="1" applyAlignment="1">
      <alignment horizontal="left" vertical="top" wrapText="1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165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165" fontId="5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2" xfId="0" applyFont="1" applyFill="1" applyBorder="1" applyAlignment="1" applyProtection="1">
      <alignment horizontal="left" vertical="top" wrapText="1"/>
      <protection locked="0"/>
    </xf>
  </cellXfs>
  <cellStyles count="23">
    <cellStyle name="Excel Built-in Explanatory Text" xfId="20"/>
    <cellStyle name="Excel Built-in Normal" xfId="11"/>
    <cellStyle name="Excel Built-in Normal 1" xfId="12"/>
    <cellStyle name="Excel Built-in Normal_ЗФО" xfId="10"/>
    <cellStyle name="Normal" xfId="17"/>
    <cellStyle name="TableStyleLight1" xfId="14"/>
    <cellStyle name="Обычный" xfId="0" builtinId="0"/>
    <cellStyle name="Обычный 10" xfId="21"/>
    <cellStyle name="Обычный 2" xfId="16"/>
    <cellStyle name="Обычный 2 103" xfId="19"/>
    <cellStyle name="Обычный 2 2" xfId="9"/>
    <cellStyle name="Обычный 2 3" xfId="15"/>
    <cellStyle name="Обычный 2_ЗФО" xfId="8"/>
    <cellStyle name="Обычный 3" xfId="7"/>
    <cellStyle name="Обычный 4" xfId="6"/>
    <cellStyle name="Обычный 5" xfId="5"/>
    <cellStyle name="Обычный 6" xfId="13"/>
    <cellStyle name="Обычный 7" xfId="4"/>
    <cellStyle name="Обычный 8" xfId="3"/>
    <cellStyle name="Обычный 9" xfId="2"/>
    <cellStyle name="Финансовый" xfId="18" builtinId="3"/>
    <cellStyle name="Финансовый 2" xfId="1"/>
    <cellStyle name="Финансовый 3" xfId="22"/>
  </cellStyles>
  <dxfs count="9"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265361</xdr:colOff>
      <xdr:row>8</xdr:row>
      <xdr:rowOff>52789</xdr:rowOff>
    </xdr:from>
    <xdr:to>
      <xdr:col>7</xdr:col>
      <xdr:colOff>505629</xdr:colOff>
      <xdr:row>8</xdr:row>
      <xdr:rowOff>490939</xdr:rowOff>
    </xdr:to>
    <xdr:pic>
      <xdr:nvPicPr>
        <xdr:cNvPr id="2" name="Рисунок 1" descr="base_1_153376_3277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2336" y="3748489"/>
          <a:ext cx="1783318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</xdr:row>
      <xdr:rowOff>715538</xdr:rowOff>
    </xdr:from>
    <xdr:to>
      <xdr:col>0</xdr:col>
      <xdr:colOff>180975</xdr:colOff>
      <xdr:row>8</xdr:row>
      <xdr:rowOff>965388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45367"/>
          <a:ext cx="180975" cy="249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374836</xdr:colOff>
      <xdr:row>9</xdr:row>
      <xdr:rowOff>56030</xdr:rowOff>
    </xdr:from>
    <xdr:to>
      <xdr:col>4</xdr:col>
      <xdr:colOff>143435</xdr:colOff>
      <xdr:row>9</xdr:row>
      <xdr:rowOff>551330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661" y="4704230"/>
          <a:ext cx="1502149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56030</xdr:colOff>
      <xdr:row>9</xdr:row>
      <xdr:rowOff>190500</xdr:rowOff>
    </xdr:from>
    <xdr:to>
      <xdr:col>0</xdr:col>
      <xdr:colOff>208430</xdr:colOff>
      <xdr:row>9</xdr:row>
      <xdr:rowOff>419100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25823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9</xdr:row>
      <xdr:rowOff>593912</xdr:rowOff>
    </xdr:from>
    <xdr:to>
      <xdr:col>0</xdr:col>
      <xdr:colOff>162486</xdr:colOff>
      <xdr:row>9</xdr:row>
      <xdr:rowOff>774887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4661647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10</xdr:row>
      <xdr:rowOff>9525</xdr:rowOff>
    </xdr:from>
    <xdr:to>
      <xdr:col>5</xdr:col>
      <xdr:colOff>240366</xdr:colOff>
      <xdr:row>10</xdr:row>
      <xdr:rowOff>431987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1406" y="5429250"/>
          <a:ext cx="1095935" cy="422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191403</xdr:colOff>
      <xdr:row>5</xdr:row>
      <xdr:rowOff>162980</xdr:rowOff>
    </xdr:from>
    <xdr:to>
      <xdr:col>9</xdr:col>
      <xdr:colOff>88771</xdr:colOff>
      <xdr:row>5</xdr:row>
      <xdr:rowOff>601130</xdr:rowOff>
    </xdr:to>
    <xdr:pic>
      <xdr:nvPicPr>
        <xdr:cNvPr id="2" name="Рисунок 1" descr="base_1_153376_32776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4028" y="3226855"/>
          <a:ext cx="1786493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</xdr:row>
      <xdr:rowOff>715538</xdr:rowOff>
    </xdr:from>
    <xdr:to>
      <xdr:col>0</xdr:col>
      <xdr:colOff>180975</xdr:colOff>
      <xdr:row>5</xdr:row>
      <xdr:rowOff>965388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5538"/>
          <a:ext cx="180975" cy="240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206375</xdr:colOff>
      <xdr:row>6</xdr:row>
      <xdr:rowOff>8405</xdr:rowOff>
    </xdr:from>
    <xdr:to>
      <xdr:col>6</xdr:col>
      <xdr:colOff>523875</xdr:colOff>
      <xdr:row>6</xdr:row>
      <xdr:rowOff>503705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625" y="4024780"/>
          <a:ext cx="1857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56030</xdr:colOff>
      <xdr:row>6</xdr:row>
      <xdr:rowOff>190500</xdr:rowOff>
    </xdr:from>
    <xdr:to>
      <xdr:col>0</xdr:col>
      <xdr:colOff>208430</xdr:colOff>
      <xdr:row>6</xdr:row>
      <xdr:rowOff>419100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0" y="4953000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67236</xdr:colOff>
      <xdr:row>6</xdr:row>
      <xdr:rowOff>593912</xdr:rowOff>
    </xdr:from>
    <xdr:to>
      <xdr:col>0</xdr:col>
      <xdr:colOff>162486</xdr:colOff>
      <xdr:row>6</xdr:row>
      <xdr:rowOff>774887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6" y="5356412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565898</xdr:colOff>
      <xdr:row>7</xdr:row>
      <xdr:rowOff>63499</xdr:rowOff>
    </xdr:from>
    <xdr:to>
      <xdr:col>5</xdr:col>
      <xdr:colOff>756718</xdr:colOff>
      <xdr:row>7</xdr:row>
      <xdr:rowOff>381000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898" y="4857749"/>
          <a:ext cx="1397320" cy="3175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M134"/>
  <sheetViews>
    <sheetView topLeftCell="G1" zoomScaleNormal="100" workbookViewId="0">
      <selection activeCell="A13" sqref="A13:Q13"/>
    </sheetView>
  </sheetViews>
  <sheetFormatPr defaultColWidth="9.140625" defaultRowHeight="15" x14ac:dyDescent="0.25"/>
  <cols>
    <col min="1" max="1" width="6.42578125" style="1" customWidth="1"/>
    <col min="2" max="2" width="30.28515625" style="1" customWidth="1"/>
    <col min="3" max="3" width="22.28515625" style="1" customWidth="1"/>
    <col min="4" max="4" width="25" style="1" customWidth="1"/>
    <col min="5" max="6" width="9.140625" style="1"/>
    <col min="7" max="7" width="14" style="2" customWidth="1"/>
    <col min="8" max="8" width="14.28515625" style="2" customWidth="1"/>
    <col min="9" max="9" width="14.140625" style="32" customWidth="1"/>
    <col min="10" max="10" width="12.7109375" style="2" customWidth="1"/>
    <col min="11" max="11" width="12.140625" style="2" customWidth="1"/>
    <col min="12" max="12" width="14" style="2" customWidth="1"/>
    <col min="13" max="13" width="9.42578125" style="1" customWidth="1"/>
    <col min="14" max="14" width="13.140625" style="1" customWidth="1"/>
    <col min="15" max="15" width="12.85546875" style="1" customWidth="1"/>
    <col min="16" max="16" width="21.140625" style="1" customWidth="1"/>
    <col min="17" max="17" width="15.140625" style="2" customWidth="1"/>
    <col min="18" max="18" width="9.140625" style="1" customWidth="1"/>
    <col min="19" max="19" width="14.5703125" style="1" customWidth="1"/>
    <col min="20" max="20" width="14.85546875" style="1" customWidth="1"/>
    <col min="21" max="21" width="13.5703125" style="1" customWidth="1"/>
    <col min="22" max="22" width="13.7109375" style="1" customWidth="1"/>
    <col min="23" max="16384" width="9.140625" style="1"/>
  </cols>
  <sheetData>
    <row r="1" spans="1:22 1027:1027" ht="15.75" customHeight="1" x14ac:dyDescent="0.25">
      <c r="N1" s="135" t="s">
        <v>0</v>
      </c>
      <c r="O1" s="136"/>
      <c r="P1" s="136"/>
      <c r="Q1" s="136"/>
    </row>
    <row r="2" spans="1:22 1027:1027" ht="77.25" customHeight="1" x14ac:dyDescent="0.25">
      <c r="L2" s="2" t="s">
        <v>20</v>
      </c>
      <c r="N2" s="134" t="s">
        <v>152</v>
      </c>
      <c r="O2" s="134"/>
      <c r="P2" s="134"/>
      <c r="Q2" s="134"/>
      <c r="R2" s="74"/>
      <c r="S2" s="74"/>
      <c r="T2" s="74"/>
      <c r="U2" s="74"/>
      <c r="V2" s="74"/>
    </row>
    <row r="3" spans="1:22 1027:1027" ht="19.5" customHeight="1" x14ac:dyDescent="0.25">
      <c r="G3" s="137"/>
      <c r="H3" s="137"/>
      <c r="I3" s="137"/>
      <c r="J3" s="137"/>
      <c r="K3" s="137"/>
      <c r="L3" s="137"/>
      <c r="N3" s="134"/>
      <c r="O3" s="134"/>
      <c r="P3" s="134"/>
      <c r="Q3" s="134"/>
      <c r="R3" s="74"/>
      <c r="S3" s="74"/>
      <c r="T3" s="74"/>
      <c r="U3" s="74"/>
      <c r="V3" s="74"/>
    </row>
    <row r="4" spans="1:22 1027:1027" ht="9.75" customHeight="1" x14ac:dyDescent="0.3">
      <c r="G4" s="4"/>
      <c r="H4" s="4"/>
      <c r="I4" s="33"/>
      <c r="J4" s="4"/>
      <c r="K4" s="4"/>
      <c r="L4" s="4"/>
      <c r="N4" s="138"/>
      <c r="O4" s="138"/>
      <c r="P4" s="138"/>
      <c r="Q4" s="138"/>
    </row>
    <row r="5" spans="1:22 1027:1027" ht="54.75" customHeight="1" x14ac:dyDescent="0.25">
      <c r="A5" s="142" t="s">
        <v>147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</row>
    <row r="6" spans="1:22 1027:1027" s="6" customFormat="1" ht="48" customHeight="1" x14ac:dyDescent="0.25">
      <c r="A6" s="143" t="s">
        <v>150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7"/>
      <c r="AMM6" s="5"/>
    </row>
    <row r="7" spans="1:22 1027:1027" s="6" customFormat="1" ht="60" customHeight="1" x14ac:dyDescent="0.25">
      <c r="A7" s="143" t="s">
        <v>146</v>
      </c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3"/>
      <c r="AMM7" s="5"/>
    </row>
    <row r="8" spans="1:22 1027:1027" s="6" customFormat="1" x14ac:dyDescent="0.25">
      <c r="A8" s="143" t="s">
        <v>24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AMM8" s="5"/>
    </row>
    <row r="9" spans="1:22 1027:1027" s="6" customFormat="1" ht="75" customHeight="1" x14ac:dyDescent="0.25">
      <c r="A9" s="144" t="s">
        <v>25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3"/>
      <c r="U9" s="6" t="s">
        <v>19</v>
      </c>
      <c r="AMM9" s="5"/>
    </row>
    <row r="10" spans="1:22 1027:1027" s="6" customFormat="1" ht="60.75" customHeight="1" x14ac:dyDescent="0.25">
      <c r="A10" s="144" t="s">
        <v>27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AMM10" s="5"/>
    </row>
    <row r="11" spans="1:22 1027:1027" s="6" customFormat="1" ht="34.5" customHeight="1" x14ac:dyDescent="0.25">
      <c r="A11" s="144" t="s">
        <v>21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"/>
      <c r="AMM11" s="5"/>
    </row>
    <row r="12" spans="1:22 1027:1027" s="6" customFormat="1" ht="48" customHeight="1" x14ac:dyDescent="0.25">
      <c r="A12" s="143" t="s">
        <v>144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2"/>
      <c r="AMM12" s="5"/>
    </row>
    <row r="13" spans="1:22 1027:1027" s="6" customFormat="1" ht="82.5" customHeight="1" x14ac:dyDescent="0.25">
      <c r="A13" s="145" t="s">
        <v>149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2"/>
      <c r="AMM13" s="5"/>
    </row>
    <row r="14" spans="1:22 1027:1027" s="6" customFormat="1" ht="18.75" customHeight="1" thickBot="1" x14ac:dyDescent="0.3">
      <c r="A14" s="143" t="s">
        <v>22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2"/>
      <c r="T14" s="39"/>
      <c r="AMM14" s="5"/>
    </row>
    <row r="15" spans="1:22 1027:1027" ht="39.75" customHeight="1" thickBot="1" x14ac:dyDescent="0.3">
      <c r="A15" s="126" t="s">
        <v>26</v>
      </c>
      <c r="B15" s="126"/>
      <c r="C15" s="126"/>
      <c r="D15" s="126"/>
      <c r="E15" s="139">
        <f>Q82</f>
        <v>1658867.4666666668</v>
      </c>
      <c r="F15" s="139"/>
      <c r="G15" s="140" t="s">
        <v>148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</row>
    <row r="16" spans="1:22 1027:1027" ht="32.25" customHeight="1" thickBot="1" x14ac:dyDescent="0.3">
      <c r="A16" s="130" t="s">
        <v>1</v>
      </c>
      <c r="B16" s="130" t="s">
        <v>31</v>
      </c>
      <c r="C16" s="130" t="s">
        <v>32</v>
      </c>
      <c r="D16" s="75" t="s">
        <v>28</v>
      </c>
      <c r="E16" s="130" t="s">
        <v>2</v>
      </c>
      <c r="F16" s="130"/>
      <c r="G16" s="69" t="s">
        <v>15</v>
      </c>
      <c r="H16" s="69" t="s">
        <v>17</v>
      </c>
      <c r="I16" s="67" t="s">
        <v>16</v>
      </c>
      <c r="J16" s="68" t="s">
        <v>14</v>
      </c>
      <c r="K16" s="69" t="s">
        <v>3</v>
      </c>
      <c r="L16" s="129" t="s">
        <v>4</v>
      </c>
      <c r="M16" s="130" t="s">
        <v>5</v>
      </c>
      <c r="N16" s="130" t="s">
        <v>6</v>
      </c>
      <c r="O16" s="130" t="s">
        <v>7</v>
      </c>
      <c r="P16" s="130" t="s">
        <v>8</v>
      </c>
      <c r="Q16" s="129" t="s">
        <v>18</v>
      </c>
    </row>
    <row r="17" spans="1:22" ht="151.5" customHeight="1" thickBot="1" x14ac:dyDescent="0.3">
      <c r="A17" s="130"/>
      <c r="B17" s="132"/>
      <c r="C17" s="130"/>
      <c r="D17" s="84" t="s">
        <v>29</v>
      </c>
      <c r="E17" s="76" t="s">
        <v>9</v>
      </c>
      <c r="F17" s="76" t="s">
        <v>10</v>
      </c>
      <c r="G17" s="70" t="s">
        <v>11</v>
      </c>
      <c r="H17" s="70" t="s">
        <v>11</v>
      </c>
      <c r="I17" s="67" t="s">
        <v>11</v>
      </c>
      <c r="J17" s="70" t="s">
        <v>12</v>
      </c>
      <c r="K17" s="70" t="s">
        <v>13</v>
      </c>
      <c r="L17" s="129"/>
      <c r="M17" s="130"/>
      <c r="N17" s="130"/>
      <c r="O17" s="130"/>
      <c r="P17" s="130"/>
      <c r="Q17" s="129"/>
    </row>
    <row r="18" spans="1:22" ht="27.75" customHeight="1" x14ac:dyDescent="0.25">
      <c r="A18" s="60">
        <v>1</v>
      </c>
      <c r="B18" s="61" t="s">
        <v>30</v>
      </c>
      <c r="C18" s="77" t="s">
        <v>33</v>
      </c>
      <c r="D18" s="82" t="s">
        <v>85</v>
      </c>
      <c r="E18" s="62" t="s">
        <v>135</v>
      </c>
      <c r="F18" s="73">
        <v>5</v>
      </c>
      <c r="G18" s="63">
        <v>387</v>
      </c>
      <c r="H18" s="63">
        <v>397</v>
      </c>
      <c r="I18" s="64">
        <v>412</v>
      </c>
      <c r="J18" s="65" t="s">
        <v>145</v>
      </c>
      <c r="K18" s="65" t="s">
        <v>145</v>
      </c>
      <c r="L18" s="65">
        <f>AVERAGE(G18:K18)</f>
        <v>398.66666666666669</v>
      </c>
      <c r="M18" s="60">
        <f>COUNT(G18:K18)</f>
        <v>3</v>
      </c>
      <c r="N18" s="60">
        <f>STDEV(G18,H18,I18,J18,K18)</f>
        <v>12.583057392117915</v>
      </c>
      <c r="O18" s="60">
        <f>N18/L18*100</f>
        <v>3.1562852990262327</v>
      </c>
      <c r="P18" s="60" t="str">
        <f t="shared" ref="P18:P81" si="0">IF(O18&lt;33,"ОДНОРОДНЫЕ","НЕОДНОРОДНЫЕ")</f>
        <v>ОДНОРОДНЫЕ</v>
      </c>
      <c r="Q18" s="66">
        <f>F18*L18</f>
        <v>1993.3333333333335</v>
      </c>
      <c r="S18" s="9"/>
      <c r="T18" s="9"/>
      <c r="U18" s="9"/>
      <c r="V18" s="9"/>
    </row>
    <row r="19" spans="1:22" ht="30" x14ac:dyDescent="0.25">
      <c r="A19" s="40">
        <v>2</v>
      </c>
      <c r="B19" s="41" t="s">
        <v>30</v>
      </c>
      <c r="C19" s="78" t="s">
        <v>34</v>
      </c>
      <c r="D19" s="83" t="s">
        <v>86</v>
      </c>
      <c r="E19" s="43" t="s">
        <v>135</v>
      </c>
      <c r="F19" s="51">
        <v>5</v>
      </c>
      <c r="G19" s="52">
        <v>2500</v>
      </c>
      <c r="H19" s="52">
        <v>2510</v>
      </c>
      <c r="I19" s="53">
        <v>2525</v>
      </c>
      <c r="J19" s="42" t="s">
        <v>145</v>
      </c>
      <c r="K19" s="42" t="s">
        <v>145</v>
      </c>
      <c r="L19" s="42">
        <f t="shared" ref="L19:L81" si="1">AVERAGE(G19:K19)</f>
        <v>2511.6666666666665</v>
      </c>
      <c r="M19" s="40">
        <f t="shared" ref="M19:M81" si="2">COUNT(G19:K19)</f>
        <v>3</v>
      </c>
      <c r="N19" s="40">
        <f t="shared" ref="N19:N81" si="3">STDEV(G19,H19,I19,J19,K19)</f>
        <v>12.583057392117915</v>
      </c>
      <c r="O19" s="40">
        <f t="shared" ref="O19:O81" si="4">N19/L19*100</f>
        <v>0.50098436863110474</v>
      </c>
      <c r="P19" s="40" t="str">
        <f t="shared" si="0"/>
        <v>ОДНОРОДНЫЕ</v>
      </c>
      <c r="Q19" s="15">
        <f t="shared" ref="Q19:Q81" si="5">F19*L19</f>
        <v>12558.333333333332</v>
      </c>
      <c r="S19" s="9"/>
      <c r="T19" s="9"/>
      <c r="U19" s="9"/>
      <c r="V19" s="9"/>
    </row>
    <row r="20" spans="1:22" s="10" customFormat="1" ht="30" x14ac:dyDescent="0.25">
      <c r="A20" s="40">
        <v>3</v>
      </c>
      <c r="B20" s="41" t="s">
        <v>30</v>
      </c>
      <c r="C20" s="79" t="s">
        <v>35</v>
      </c>
      <c r="D20" s="83" t="s">
        <v>87</v>
      </c>
      <c r="E20" s="43" t="s">
        <v>136</v>
      </c>
      <c r="F20" s="51">
        <v>5</v>
      </c>
      <c r="G20" s="52">
        <v>8100</v>
      </c>
      <c r="H20" s="52">
        <v>8110</v>
      </c>
      <c r="I20" s="53">
        <v>8125</v>
      </c>
      <c r="J20" s="42" t="s">
        <v>145</v>
      </c>
      <c r="K20" s="42" t="s">
        <v>145</v>
      </c>
      <c r="L20" s="42">
        <f t="shared" si="1"/>
        <v>8111.666666666667</v>
      </c>
      <c r="M20" s="40">
        <f t="shared" si="2"/>
        <v>3</v>
      </c>
      <c r="N20" s="40">
        <f t="shared" si="3"/>
        <v>12.583057392117917</v>
      </c>
      <c r="O20" s="40">
        <f t="shared" si="4"/>
        <v>0.15512295942615059</v>
      </c>
      <c r="P20" s="40" t="str">
        <f t="shared" si="0"/>
        <v>ОДНОРОДНЫЕ</v>
      </c>
      <c r="Q20" s="15">
        <f t="shared" si="5"/>
        <v>40558.333333333336</v>
      </c>
    </row>
    <row r="21" spans="1:22" s="10" customFormat="1" ht="30" x14ac:dyDescent="0.25">
      <c r="A21" s="40">
        <v>4</v>
      </c>
      <c r="B21" s="41" t="s">
        <v>30</v>
      </c>
      <c r="C21" s="78" t="s">
        <v>36</v>
      </c>
      <c r="D21" s="83" t="s">
        <v>88</v>
      </c>
      <c r="E21" s="43" t="s">
        <v>135</v>
      </c>
      <c r="F21" s="51">
        <v>8</v>
      </c>
      <c r="G21" s="52">
        <v>330</v>
      </c>
      <c r="H21" s="52">
        <v>340</v>
      </c>
      <c r="I21" s="53">
        <v>355</v>
      </c>
      <c r="J21" s="42" t="s">
        <v>145</v>
      </c>
      <c r="K21" s="42" t="s">
        <v>145</v>
      </c>
      <c r="L21" s="42">
        <f t="shared" si="1"/>
        <v>341.66666666666669</v>
      </c>
      <c r="M21" s="40">
        <f t="shared" si="2"/>
        <v>3</v>
      </c>
      <c r="N21" s="40">
        <f t="shared" si="3"/>
        <v>12.583057392117915</v>
      </c>
      <c r="O21" s="40">
        <f t="shared" si="4"/>
        <v>3.6828460659857307</v>
      </c>
      <c r="P21" s="40" t="str">
        <f t="shared" si="0"/>
        <v>ОДНОРОДНЫЕ</v>
      </c>
      <c r="Q21" s="15">
        <f t="shared" si="5"/>
        <v>2733.3333333333335</v>
      </c>
    </row>
    <row r="22" spans="1:22" s="10" customFormat="1" ht="30" x14ac:dyDescent="0.25">
      <c r="A22" s="40">
        <v>5</v>
      </c>
      <c r="B22" s="41" t="s">
        <v>30</v>
      </c>
      <c r="C22" s="78" t="s">
        <v>37</v>
      </c>
      <c r="D22" s="83" t="s">
        <v>89</v>
      </c>
      <c r="E22" s="43" t="s">
        <v>135</v>
      </c>
      <c r="F22" s="51">
        <v>8</v>
      </c>
      <c r="G22" s="52">
        <v>200</v>
      </c>
      <c r="H22" s="52">
        <v>210</v>
      </c>
      <c r="I22" s="53">
        <v>225</v>
      </c>
      <c r="J22" s="42" t="s">
        <v>145</v>
      </c>
      <c r="K22" s="42" t="s">
        <v>145</v>
      </c>
      <c r="L22" s="42">
        <f t="shared" si="1"/>
        <v>211.66666666666666</v>
      </c>
      <c r="M22" s="40">
        <f t="shared" si="2"/>
        <v>3</v>
      </c>
      <c r="N22" s="40">
        <f t="shared" si="3"/>
        <v>12.583057392117915</v>
      </c>
      <c r="O22" s="40">
        <f t="shared" si="4"/>
        <v>5.9447515238352358</v>
      </c>
      <c r="P22" s="40" t="str">
        <f t="shared" si="0"/>
        <v>ОДНОРОДНЫЕ</v>
      </c>
      <c r="Q22" s="15">
        <f t="shared" si="5"/>
        <v>1693.3333333333333</v>
      </c>
    </row>
    <row r="23" spans="1:22" s="11" customFormat="1" ht="30" x14ac:dyDescent="0.25">
      <c r="A23" s="40">
        <v>6</v>
      </c>
      <c r="B23" s="41" t="s">
        <v>30</v>
      </c>
      <c r="C23" s="78" t="s">
        <v>38</v>
      </c>
      <c r="D23" s="83" t="s">
        <v>134</v>
      </c>
      <c r="E23" s="44" t="s">
        <v>137</v>
      </c>
      <c r="F23" s="51">
        <v>15</v>
      </c>
      <c r="G23" s="52">
        <v>45</v>
      </c>
      <c r="H23" s="52">
        <v>55</v>
      </c>
      <c r="I23" s="53">
        <v>70</v>
      </c>
      <c r="J23" s="42" t="s">
        <v>145</v>
      </c>
      <c r="K23" s="42" t="s">
        <v>145</v>
      </c>
      <c r="L23" s="42">
        <f t="shared" si="1"/>
        <v>56.666666666666664</v>
      </c>
      <c r="M23" s="40">
        <f t="shared" si="2"/>
        <v>3</v>
      </c>
      <c r="N23" s="40">
        <f t="shared" si="3"/>
        <v>12.583057392117905</v>
      </c>
      <c r="O23" s="40">
        <f t="shared" si="4"/>
        <v>22.205395397855128</v>
      </c>
      <c r="P23" s="40" t="str">
        <f t="shared" si="0"/>
        <v>ОДНОРОДНЫЕ</v>
      </c>
      <c r="Q23" s="15">
        <f t="shared" si="5"/>
        <v>850</v>
      </c>
    </row>
    <row r="24" spans="1:22" ht="32.25" customHeight="1" x14ac:dyDescent="0.25">
      <c r="A24" s="40">
        <v>7</v>
      </c>
      <c r="B24" s="41" t="s">
        <v>30</v>
      </c>
      <c r="C24" s="78" t="s">
        <v>39</v>
      </c>
      <c r="D24" s="83" t="s">
        <v>133</v>
      </c>
      <c r="E24" s="43" t="s">
        <v>137</v>
      </c>
      <c r="F24" s="51">
        <v>100</v>
      </c>
      <c r="G24" s="52">
        <v>120</v>
      </c>
      <c r="H24" s="52">
        <v>130</v>
      </c>
      <c r="I24" s="53">
        <v>145</v>
      </c>
      <c r="J24" s="42" t="s">
        <v>145</v>
      </c>
      <c r="K24" s="42" t="s">
        <v>145</v>
      </c>
      <c r="L24" s="42">
        <f t="shared" si="1"/>
        <v>131.66666666666666</v>
      </c>
      <c r="M24" s="40">
        <f t="shared" si="2"/>
        <v>3</v>
      </c>
      <c r="N24" s="40">
        <f t="shared" si="3"/>
        <v>12.583057392117915</v>
      </c>
      <c r="O24" s="40">
        <f t="shared" si="4"/>
        <v>9.5567524497098102</v>
      </c>
      <c r="P24" s="40" t="str">
        <f t="shared" si="0"/>
        <v>ОДНОРОДНЫЕ</v>
      </c>
      <c r="Q24" s="15">
        <f t="shared" si="5"/>
        <v>13166.666666666666</v>
      </c>
    </row>
    <row r="25" spans="1:22" ht="30" x14ac:dyDescent="0.25">
      <c r="A25" s="40">
        <v>8</v>
      </c>
      <c r="B25" s="41" t="s">
        <v>30</v>
      </c>
      <c r="C25" s="78" t="s">
        <v>39</v>
      </c>
      <c r="D25" s="83" t="s">
        <v>132</v>
      </c>
      <c r="E25" s="43" t="s">
        <v>137</v>
      </c>
      <c r="F25" s="51">
        <v>100</v>
      </c>
      <c r="G25" s="52">
        <v>87</v>
      </c>
      <c r="H25" s="52">
        <v>97</v>
      </c>
      <c r="I25" s="53">
        <v>112</v>
      </c>
      <c r="J25" s="42" t="s">
        <v>145</v>
      </c>
      <c r="K25" s="42" t="s">
        <v>145</v>
      </c>
      <c r="L25" s="42">
        <f t="shared" si="1"/>
        <v>98.666666666666671</v>
      </c>
      <c r="M25" s="40">
        <f t="shared" si="2"/>
        <v>3</v>
      </c>
      <c r="N25" s="40">
        <f t="shared" si="3"/>
        <v>12.58305739211794</v>
      </c>
      <c r="O25" s="40">
        <f t="shared" si="4"/>
        <v>12.753098708227641</v>
      </c>
      <c r="P25" s="40" t="str">
        <f t="shared" si="0"/>
        <v>ОДНОРОДНЫЕ</v>
      </c>
      <c r="Q25" s="15">
        <f t="shared" si="5"/>
        <v>9866.6666666666679</v>
      </c>
    </row>
    <row r="26" spans="1:22" ht="30" x14ac:dyDescent="0.25">
      <c r="A26" s="40">
        <v>9</v>
      </c>
      <c r="B26" s="41" t="s">
        <v>30</v>
      </c>
      <c r="C26" s="79" t="s">
        <v>40</v>
      </c>
      <c r="D26" s="83" t="s">
        <v>131</v>
      </c>
      <c r="E26" s="45" t="s">
        <v>138</v>
      </c>
      <c r="F26" s="51">
        <v>14</v>
      </c>
      <c r="G26" s="52">
        <v>210</v>
      </c>
      <c r="H26" s="52">
        <v>220</v>
      </c>
      <c r="I26" s="53">
        <v>235</v>
      </c>
      <c r="J26" s="42" t="s">
        <v>145</v>
      </c>
      <c r="K26" s="42" t="s">
        <v>145</v>
      </c>
      <c r="L26" s="42">
        <f t="shared" si="1"/>
        <v>221.66666666666666</v>
      </c>
      <c r="M26" s="40">
        <f t="shared" si="2"/>
        <v>3</v>
      </c>
      <c r="N26" s="40">
        <f t="shared" si="3"/>
        <v>12.583057392117915</v>
      </c>
      <c r="O26" s="40">
        <f t="shared" si="4"/>
        <v>5.676567244564473</v>
      </c>
      <c r="P26" s="40" t="str">
        <f t="shared" si="0"/>
        <v>ОДНОРОДНЫЕ</v>
      </c>
      <c r="Q26" s="15">
        <f t="shared" si="5"/>
        <v>3103.333333333333</v>
      </c>
    </row>
    <row r="27" spans="1:22" ht="30" x14ac:dyDescent="0.25">
      <c r="A27" s="40">
        <v>10</v>
      </c>
      <c r="B27" s="41" t="s">
        <v>30</v>
      </c>
      <c r="C27" s="80" t="s">
        <v>41</v>
      </c>
      <c r="D27" s="83" t="s">
        <v>87</v>
      </c>
      <c r="E27" s="43" t="s">
        <v>136</v>
      </c>
      <c r="F27" s="51">
        <v>5</v>
      </c>
      <c r="G27" s="52">
        <v>4500</v>
      </c>
      <c r="H27" s="52">
        <v>4510</v>
      </c>
      <c r="I27" s="53">
        <v>4525</v>
      </c>
      <c r="J27" s="42" t="s">
        <v>145</v>
      </c>
      <c r="K27" s="42" t="s">
        <v>145</v>
      </c>
      <c r="L27" s="42">
        <f t="shared" si="1"/>
        <v>4511.666666666667</v>
      </c>
      <c r="M27" s="40">
        <f t="shared" si="2"/>
        <v>3</v>
      </c>
      <c r="N27" s="40">
        <f t="shared" si="3"/>
        <v>12.583057392117917</v>
      </c>
      <c r="O27" s="40">
        <f t="shared" si="4"/>
        <v>0.27890042243334867</v>
      </c>
      <c r="P27" s="40" t="str">
        <f t="shared" si="0"/>
        <v>ОДНОРОДНЫЕ</v>
      </c>
      <c r="Q27" s="15">
        <f t="shared" si="5"/>
        <v>22558.333333333336</v>
      </c>
    </row>
    <row r="28" spans="1:22" ht="37.5" customHeight="1" x14ac:dyDescent="0.25">
      <c r="A28" s="40">
        <v>11</v>
      </c>
      <c r="B28" s="41" t="s">
        <v>30</v>
      </c>
      <c r="C28" s="79" t="s">
        <v>42</v>
      </c>
      <c r="D28" s="83" t="s">
        <v>130</v>
      </c>
      <c r="E28" s="43" t="s">
        <v>136</v>
      </c>
      <c r="F28" s="51">
        <v>5</v>
      </c>
      <c r="G28" s="52">
        <v>9500</v>
      </c>
      <c r="H28" s="52">
        <v>9510</v>
      </c>
      <c r="I28" s="53">
        <v>9525</v>
      </c>
      <c r="J28" s="42" t="s">
        <v>145</v>
      </c>
      <c r="K28" s="42" t="s">
        <v>145</v>
      </c>
      <c r="L28" s="42">
        <f t="shared" si="1"/>
        <v>9511.6666666666661</v>
      </c>
      <c r="M28" s="40">
        <f t="shared" si="2"/>
        <v>3</v>
      </c>
      <c r="N28" s="40">
        <f t="shared" si="3"/>
        <v>12.583057392117915</v>
      </c>
      <c r="O28" s="40">
        <f t="shared" si="4"/>
        <v>0.13229077335326353</v>
      </c>
      <c r="P28" s="40" t="str">
        <f t="shared" si="0"/>
        <v>ОДНОРОДНЫЕ</v>
      </c>
      <c r="Q28" s="15">
        <f t="shared" si="5"/>
        <v>47558.333333333328</v>
      </c>
    </row>
    <row r="29" spans="1:22" ht="36.75" customHeight="1" x14ac:dyDescent="0.25">
      <c r="A29" s="40">
        <v>12</v>
      </c>
      <c r="B29" s="41" t="s">
        <v>30</v>
      </c>
      <c r="C29" s="79" t="s">
        <v>42</v>
      </c>
      <c r="D29" s="83" t="s">
        <v>129</v>
      </c>
      <c r="E29" s="43" t="s">
        <v>136</v>
      </c>
      <c r="F29" s="51">
        <v>5</v>
      </c>
      <c r="G29" s="52">
        <v>10000</v>
      </c>
      <c r="H29" s="52">
        <v>10010</v>
      </c>
      <c r="I29" s="53">
        <v>10025</v>
      </c>
      <c r="J29" s="42" t="s">
        <v>145</v>
      </c>
      <c r="K29" s="42" t="s">
        <v>145</v>
      </c>
      <c r="L29" s="42">
        <f t="shared" si="1"/>
        <v>10011.666666666666</v>
      </c>
      <c r="M29" s="40">
        <f t="shared" si="2"/>
        <v>3</v>
      </c>
      <c r="N29" s="40">
        <f t="shared" si="3"/>
        <v>12.583057392117915</v>
      </c>
      <c r="O29" s="40">
        <f t="shared" si="4"/>
        <v>0.12568394265474861</v>
      </c>
      <c r="P29" s="40" t="str">
        <f t="shared" si="0"/>
        <v>ОДНОРОДНЫЕ</v>
      </c>
      <c r="Q29" s="15">
        <f t="shared" si="5"/>
        <v>50058.333333333328</v>
      </c>
    </row>
    <row r="30" spans="1:22" ht="37.5" customHeight="1" x14ac:dyDescent="0.25">
      <c r="A30" s="40">
        <v>13</v>
      </c>
      <c r="B30" s="41" t="s">
        <v>30</v>
      </c>
      <c r="C30" s="78" t="s">
        <v>43</v>
      </c>
      <c r="D30" s="83" t="s">
        <v>115</v>
      </c>
      <c r="E30" s="46" t="s">
        <v>135</v>
      </c>
      <c r="F30" s="51">
        <v>10</v>
      </c>
      <c r="G30" s="52">
        <v>410</v>
      </c>
      <c r="H30" s="52">
        <v>420</v>
      </c>
      <c r="I30" s="53">
        <v>435</v>
      </c>
      <c r="J30" s="42" t="s">
        <v>145</v>
      </c>
      <c r="K30" s="42" t="s">
        <v>145</v>
      </c>
      <c r="L30" s="42">
        <f t="shared" si="1"/>
        <v>421.66666666666669</v>
      </c>
      <c r="M30" s="40">
        <f t="shared" si="2"/>
        <v>3</v>
      </c>
      <c r="N30" s="40">
        <f t="shared" si="3"/>
        <v>12.583057392117915</v>
      </c>
      <c r="O30" s="40">
        <f t="shared" si="4"/>
        <v>2.9841242827157108</v>
      </c>
      <c r="P30" s="40" t="str">
        <f t="shared" si="0"/>
        <v>ОДНОРОДНЫЕ</v>
      </c>
      <c r="Q30" s="15">
        <f t="shared" si="5"/>
        <v>4216.666666666667</v>
      </c>
    </row>
    <row r="31" spans="1:22" ht="32.25" customHeight="1" x14ac:dyDescent="0.25">
      <c r="A31" s="40">
        <v>14</v>
      </c>
      <c r="B31" s="41" t="s">
        <v>30</v>
      </c>
      <c r="C31" s="79" t="s">
        <v>44</v>
      </c>
      <c r="D31" s="83" t="s">
        <v>128</v>
      </c>
      <c r="E31" s="45" t="s">
        <v>135</v>
      </c>
      <c r="F31" s="51">
        <v>13</v>
      </c>
      <c r="G31" s="52">
        <v>30.64</v>
      </c>
      <c r="H31" s="52">
        <v>40.64</v>
      </c>
      <c r="I31" s="53">
        <v>55.64</v>
      </c>
      <c r="J31" s="42" t="s">
        <v>145</v>
      </c>
      <c r="K31" s="42" t="s">
        <v>145</v>
      </c>
      <c r="L31" s="42">
        <f t="shared" si="1"/>
        <v>42.306666666666665</v>
      </c>
      <c r="M31" s="40">
        <f t="shared" si="2"/>
        <v>3</v>
      </c>
      <c r="N31" s="40">
        <f t="shared" si="3"/>
        <v>12.583057392117922</v>
      </c>
      <c r="O31" s="40">
        <f t="shared" si="4"/>
        <v>29.742493047867768</v>
      </c>
      <c r="P31" s="40" t="str">
        <f t="shared" si="0"/>
        <v>ОДНОРОДНЫЕ</v>
      </c>
      <c r="Q31" s="15">
        <f t="shared" si="5"/>
        <v>549.98666666666668</v>
      </c>
    </row>
    <row r="32" spans="1:22" ht="36" customHeight="1" x14ac:dyDescent="0.25">
      <c r="A32" s="40">
        <v>15</v>
      </c>
      <c r="B32" s="41" t="s">
        <v>30</v>
      </c>
      <c r="C32" s="78" t="s">
        <v>45</v>
      </c>
      <c r="D32" s="83" t="s">
        <v>127</v>
      </c>
      <c r="E32" s="43" t="s">
        <v>135</v>
      </c>
      <c r="F32" s="51">
        <v>8</v>
      </c>
      <c r="G32" s="52">
        <v>315</v>
      </c>
      <c r="H32" s="52">
        <v>325</v>
      </c>
      <c r="I32" s="53">
        <v>340</v>
      </c>
      <c r="J32" s="42" t="s">
        <v>145</v>
      </c>
      <c r="K32" s="42" t="s">
        <v>145</v>
      </c>
      <c r="L32" s="42">
        <f t="shared" si="1"/>
        <v>326.66666666666669</v>
      </c>
      <c r="M32" s="40">
        <f t="shared" si="2"/>
        <v>3</v>
      </c>
      <c r="N32" s="40">
        <f t="shared" si="3"/>
        <v>12.583057392117915</v>
      </c>
      <c r="O32" s="40">
        <f t="shared" si="4"/>
        <v>3.8519563445258918</v>
      </c>
      <c r="P32" s="40" t="str">
        <f t="shared" si="0"/>
        <v>ОДНОРОДНЫЕ</v>
      </c>
      <c r="Q32" s="15">
        <f t="shared" si="5"/>
        <v>2613.3333333333335</v>
      </c>
    </row>
    <row r="33" spans="1:17" ht="30" x14ac:dyDescent="0.25">
      <c r="A33" s="40">
        <v>16</v>
      </c>
      <c r="B33" s="41" t="s">
        <v>30</v>
      </c>
      <c r="C33" s="78" t="s">
        <v>46</v>
      </c>
      <c r="D33" s="83" t="s">
        <v>126</v>
      </c>
      <c r="E33" s="43" t="s">
        <v>135</v>
      </c>
      <c r="F33" s="51">
        <v>14</v>
      </c>
      <c r="G33" s="52">
        <v>110</v>
      </c>
      <c r="H33" s="52">
        <v>120</v>
      </c>
      <c r="I33" s="53">
        <v>135</v>
      </c>
      <c r="J33" s="42" t="s">
        <v>145</v>
      </c>
      <c r="K33" s="42" t="s">
        <v>145</v>
      </c>
      <c r="L33" s="42">
        <f t="shared" si="1"/>
        <v>121.66666666666667</v>
      </c>
      <c r="M33" s="40">
        <f t="shared" si="2"/>
        <v>3</v>
      </c>
      <c r="N33" s="40">
        <f t="shared" si="3"/>
        <v>12.583057392117917</v>
      </c>
      <c r="O33" s="40">
        <f t="shared" si="4"/>
        <v>10.342238952425685</v>
      </c>
      <c r="P33" s="40" t="str">
        <f t="shared" si="0"/>
        <v>ОДНОРОДНЫЕ</v>
      </c>
      <c r="Q33" s="15">
        <f t="shared" si="5"/>
        <v>1703.3333333333335</v>
      </c>
    </row>
    <row r="34" spans="1:17" ht="30" x14ac:dyDescent="0.25">
      <c r="A34" s="40">
        <v>17</v>
      </c>
      <c r="B34" s="41" t="s">
        <v>30</v>
      </c>
      <c r="C34" s="78" t="s">
        <v>47</v>
      </c>
      <c r="D34" s="83" t="s">
        <v>125</v>
      </c>
      <c r="E34" s="43" t="s">
        <v>135</v>
      </c>
      <c r="F34" s="51">
        <v>10</v>
      </c>
      <c r="G34" s="52">
        <v>70</v>
      </c>
      <c r="H34" s="52">
        <v>80</v>
      </c>
      <c r="I34" s="53">
        <v>95</v>
      </c>
      <c r="J34" s="42" t="s">
        <v>145</v>
      </c>
      <c r="K34" s="42" t="s">
        <v>145</v>
      </c>
      <c r="L34" s="42">
        <f t="shared" si="1"/>
        <v>81.666666666666671</v>
      </c>
      <c r="M34" s="40">
        <f t="shared" si="2"/>
        <v>3</v>
      </c>
      <c r="N34" s="40">
        <f t="shared" si="3"/>
        <v>12.58305739211794</v>
      </c>
      <c r="O34" s="40">
        <f t="shared" si="4"/>
        <v>15.407825378103599</v>
      </c>
      <c r="P34" s="40" t="str">
        <f t="shared" si="0"/>
        <v>ОДНОРОДНЫЕ</v>
      </c>
      <c r="Q34" s="15">
        <f t="shared" si="5"/>
        <v>816.66666666666674</v>
      </c>
    </row>
    <row r="35" spans="1:17" ht="29.25" customHeight="1" x14ac:dyDescent="0.25">
      <c r="A35" s="40">
        <v>18</v>
      </c>
      <c r="B35" s="41" t="s">
        <v>30</v>
      </c>
      <c r="C35" s="79" t="s">
        <v>48</v>
      </c>
      <c r="D35" s="83" t="s">
        <v>123</v>
      </c>
      <c r="E35" s="45" t="s">
        <v>139</v>
      </c>
      <c r="F35" s="51">
        <v>20</v>
      </c>
      <c r="G35" s="52">
        <v>180</v>
      </c>
      <c r="H35" s="52">
        <v>190</v>
      </c>
      <c r="I35" s="53">
        <v>205</v>
      </c>
      <c r="J35" s="42" t="s">
        <v>145</v>
      </c>
      <c r="K35" s="42" t="s">
        <v>145</v>
      </c>
      <c r="L35" s="42">
        <f t="shared" si="1"/>
        <v>191.66666666666666</v>
      </c>
      <c r="M35" s="40">
        <f t="shared" si="2"/>
        <v>3</v>
      </c>
      <c r="N35" s="40">
        <f t="shared" si="3"/>
        <v>12.583057392117915</v>
      </c>
      <c r="O35" s="40">
        <f t="shared" si="4"/>
        <v>6.5650734219745654</v>
      </c>
      <c r="P35" s="40" t="str">
        <f t="shared" si="0"/>
        <v>ОДНОРОДНЫЕ</v>
      </c>
      <c r="Q35" s="15">
        <f t="shared" si="5"/>
        <v>3833.333333333333</v>
      </c>
    </row>
    <row r="36" spans="1:17" ht="30.75" customHeight="1" x14ac:dyDescent="0.25">
      <c r="A36" s="40">
        <v>19</v>
      </c>
      <c r="B36" s="41" t="s">
        <v>30</v>
      </c>
      <c r="C36" s="79" t="s">
        <v>49</v>
      </c>
      <c r="D36" s="83" t="s">
        <v>124</v>
      </c>
      <c r="E36" s="45" t="s">
        <v>135</v>
      </c>
      <c r="F36" s="51">
        <v>23</v>
      </c>
      <c r="G36" s="52">
        <v>1116.96</v>
      </c>
      <c r="H36" s="52">
        <v>1126.96</v>
      </c>
      <c r="I36" s="53">
        <v>1141.96</v>
      </c>
      <c r="J36" s="42" t="s">
        <v>145</v>
      </c>
      <c r="K36" s="42" t="s">
        <v>145</v>
      </c>
      <c r="L36" s="42">
        <f t="shared" si="1"/>
        <v>1128.6266666666668</v>
      </c>
      <c r="M36" s="40">
        <f t="shared" si="2"/>
        <v>3</v>
      </c>
      <c r="N36" s="40">
        <f t="shared" si="3"/>
        <v>12.583057392117915</v>
      </c>
      <c r="O36" s="40">
        <f t="shared" si="4"/>
        <v>1.1148998835266974</v>
      </c>
      <c r="P36" s="40" t="str">
        <f t="shared" si="0"/>
        <v>ОДНОРОДНЫЕ</v>
      </c>
      <c r="Q36" s="15">
        <f t="shared" si="5"/>
        <v>25958.413333333338</v>
      </c>
    </row>
    <row r="37" spans="1:17" ht="30.75" customHeight="1" x14ac:dyDescent="0.25">
      <c r="A37" s="40">
        <v>20</v>
      </c>
      <c r="B37" s="41" t="s">
        <v>30</v>
      </c>
      <c r="C37" s="79" t="s">
        <v>50</v>
      </c>
      <c r="D37" s="83" t="s">
        <v>122</v>
      </c>
      <c r="E37" s="47" t="s">
        <v>137</v>
      </c>
      <c r="F37" s="71">
        <v>258</v>
      </c>
      <c r="G37" s="52">
        <v>165.05</v>
      </c>
      <c r="H37" s="52">
        <v>175.05</v>
      </c>
      <c r="I37" s="53">
        <v>190.05</v>
      </c>
      <c r="J37" s="42" t="s">
        <v>145</v>
      </c>
      <c r="K37" s="42" t="s">
        <v>145</v>
      </c>
      <c r="L37" s="42">
        <f t="shared" si="1"/>
        <v>176.7166666666667</v>
      </c>
      <c r="M37" s="40">
        <f t="shared" si="2"/>
        <v>3</v>
      </c>
      <c r="N37" s="40">
        <f t="shared" si="3"/>
        <v>12.583057392117915</v>
      </c>
      <c r="O37" s="40">
        <f t="shared" si="4"/>
        <v>7.1204700889095047</v>
      </c>
      <c r="P37" s="40" t="str">
        <f t="shared" si="0"/>
        <v>ОДНОРОДНЫЕ</v>
      </c>
      <c r="Q37" s="15">
        <f t="shared" si="5"/>
        <v>45592.900000000009</v>
      </c>
    </row>
    <row r="38" spans="1:17" ht="31.5" customHeight="1" x14ac:dyDescent="0.25">
      <c r="A38" s="40">
        <v>21</v>
      </c>
      <c r="B38" s="41" t="s">
        <v>30</v>
      </c>
      <c r="C38" s="81" t="s">
        <v>51</v>
      </c>
      <c r="D38" s="83" t="s">
        <v>121</v>
      </c>
      <c r="E38" s="44" t="s">
        <v>137</v>
      </c>
      <c r="F38" s="51">
        <v>230</v>
      </c>
      <c r="G38" s="52">
        <v>112.26</v>
      </c>
      <c r="H38" s="52">
        <v>122.26</v>
      </c>
      <c r="I38" s="53">
        <v>137.26</v>
      </c>
      <c r="J38" s="42" t="s">
        <v>145</v>
      </c>
      <c r="K38" s="42" t="s">
        <v>145</v>
      </c>
      <c r="L38" s="42">
        <f t="shared" si="1"/>
        <v>123.92666666666666</v>
      </c>
      <c r="M38" s="40">
        <f t="shared" si="2"/>
        <v>3</v>
      </c>
      <c r="N38" s="40">
        <f t="shared" si="3"/>
        <v>12.583057392117908</v>
      </c>
      <c r="O38" s="40">
        <f t="shared" si="4"/>
        <v>10.153631765117469</v>
      </c>
      <c r="P38" s="40" t="str">
        <f t="shared" si="0"/>
        <v>ОДНОРОДНЫЕ</v>
      </c>
      <c r="Q38" s="15">
        <f t="shared" si="5"/>
        <v>28503.133333333331</v>
      </c>
    </row>
    <row r="39" spans="1:17" ht="38.25" customHeight="1" x14ac:dyDescent="0.25">
      <c r="A39" s="40">
        <v>22</v>
      </c>
      <c r="B39" s="41" t="s">
        <v>30</v>
      </c>
      <c r="C39" s="78" t="s">
        <v>51</v>
      </c>
      <c r="D39" s="83" t="s">
        <v>121</v>
      </c>
      <c r="E39" s="44" t="s">
        <v>137</v>
      </c>
      <c r="F39" s="51">
        <v>80</v>
      </c>
      <c r="G39" s="52">
        <v>198</v>
      </c>
      <c r="H39" s="52">
        <v>208</v>
      </c>
      <c r="I39" s="53">
        <v>223</v>
      </c>
      <c r="J39" s="42" t="s">
        <v>145</v>
      </c>
      <c r="K39" s="42" t="s">
        <v>145</v>
      </c>
      <c r="L39" s="42">
        <f t="shared" si="1"/>
        <v>209.66666666666666</v>
      </c>
      <c r="M39" s="40">
        <f t="shared" si="2"/>
        <v>3</v>
      </c>
      <c r="N39" s="40">
        <f t="shared" si="3"/>
        <v>12.583057392117915</v>
      </c>
      <c r="O39" s="40">
        <f t="shared" si="4"/>
        <v>6.0014582156365259</v>
      </c>
      <c r="P39" s="40" t="str">
        <f t="shared" si="0"/>
        <v>ОДНОРОДНЫЕ</v>
      </c>
      <c r="Q39" s="15">
        <f t="shared" si="5"/>
        <v>16773.333333333332</v>
      </c>
    </row>
    <row r="40" spans="1:17" ht="30" x14ac:dyDescent="0.25">
      <c r="A40" s="40">
        <v>23</v>
      </c>
      <c r="B40" s="41" t="s">
        <v>30</v>
      </c>
      <c r="C40" s="78" t="s">
        <v>51</v>
      </c>
      <c r="D40" s="83" t="s">
        <v>121</v>
      </c>
      <c r="E40" s="44" t="s">
        <v>137</v>
      </c>
      <c r="F40" s="51">
        <v>26</v>
      </c>
      <c r="G40" s="52">
        <v>199.23</v>
      </c>
      <c r="H40" s="52">
        <v>209.23</v>
      </c>
      <c r="I40" s="53">
        <v>224.23</v>
      </c>
      <c r="J40" s="42" t="s">
        <v>145</v>
      </c>
      <c r="K40" s="42" t="s">
        <v>145</v>
      </c>
      <c r="L40" s="42">
        <f t="shared" si="1"/>
        <v>210.89666666666665</v>
      </c>
      <c r="M40" s="40">
        <f t="shared" si="2"/>
        <v>3</v>
      </c>
      <c r="N40" s="40">
        <f t="shared" si="3"/>
        <v>12.583057392117915</v>
      </c>
      <c r="O40" s="40">
        <f t="shared" si="4"/>
        <v>5.9664562702672317</v>
      </c>
      <c r="P40" s="40" t="str">
        <f t="shared" si="0"/>
        <v>ОДНОРОДНЫЕ</v>
      </c>
      <c r="Q40" s="15">
        <f t="shared" si="5"/>
        <v>5483.3133333333326</v>
      </c>
    </row>
    <row r="41" spans="1:17" ht="30" x14ac:dyDescent="0.25">
      <c r="A41" s="40">
        <v>24</v>
      </c>
      <c r="B41" s="41" t="s">
        <v>30</v>
      </c>
      <c r="C41" s="78" t="s">
        <v>51</v>
      </c>
      <c r="D41" s="83" t="s">
        <v>121</v>
      </c>
      <c r="E41" s="44" t="s">
        <v>137</v>
      </c>
      <c r="F41" s="51">
        <v>80</v>
      </c>
      <c r="G41" s="52">
        <v>193</v>
      </c>
      <c r="H41" s="52">
        <v>203</v>
      </c>
      <c r="I41" s="53">
        <v>218</v>
      </c>
      <c r="J41" s="42" t="s">
        <v>145</v>
      </c>
      <c r="K41" s="42" t="s">
        <v>145</v>
      </c>
      <c r="L41" s="42">
        <f t="shared" si="1"/>
        <v>204.66666666666666</v>
      </c>
      <c r="M41" s="40">
        <f t="shared" si="2"/>
        <v>3</v>
      </c>
      <c r="N41" s="40">
        <f t="shared" si="3"/>
        <v>12.583057392117915</v>
      </c>
      <c r="O41" s="40">
        <f t="shared" si="4"/>
        <v>6.1480736443572876</v>
      </c>
      <c r="P41" s="40" t="str">
        <f t="shared" si="0"/>
        <v>ОДНОРОДНЫЕ</v>
      </c>
      <c r="Q41" s="15">
        <f t="shared" si="5"/>
        <v>16373.333333333332</v>
      </c>
    </row>
    <row r="42" spans="1:17" ht="29.25" customHeight="1" x14ac:dyDescent="0.25">
      <c r="A42" s="40">
        <v>25</v>
      </c>
      <c r="B42" s="41" t="s">
        <v>30</v>
      </c>
      <c r="C42" s="78" t="s">
        <v>51</v>
      </c>
      <c r="D42" s="83" t="s">
        <v>121</v>
      </c>
      <c r="E42" s="44" t="s">
        <v>137</v>
      </c>
      <c r="F42" s="51">
        <v>90</v>
      </c>
      <c r="G42" s="52">
        <v>194</v>
      </c>
      <c r="H42" s="52">
        <v>204</v>
      </c>
      <c r="I42" s="53">
        <v>219</v>
      </c>
      <c r="J42" s="42" t="s">
        <v>145</v>
      </c>
      <c r="K42" s="42" t="s">
        <v>145</v>
      </c>
      <c r="L42" s="42">
        <f t="shared" si="1"/>
        <v>205.66666666666666</v>
      </c>
      <c r="M42" s="40">
        <f t="shared" si="2"/>
        <v>3</v>
      </c>
      <c r="N42" s="40">
        <f t="shared" si="3"/>
        <v>12.583057392117915</v>
      </c>
      <c r="O42" s="40">
        <f t="shared" si="4"/>
        <v>6.1181802554868314</v>
      </c>
      <c r="P42" s="40" t="str">
        <f t="shared" si="0"/>
        <v>ОДНОРОДНЫЕ</v>
      </c>
      <c r="Q42" s="15">
        <f t="shared" si="5"/>
        <v>18510</v>
      </c>
    </row>
    <row r="43" spans="1:17" ht="30" x14ac:dyDescent="0.25">
      <c r="A43" s="40">
        <v>26</v>
      </c>
      <c r="B43" s="41" t="s">
        <v>30</v>
      </c>
      <c r="C43" s="78" t="s">
        <v>51</v>
      </c>
      <c r="D43" s="83" t="s">
        <v>121</v>
      </c>
      <c r="E43" s="44" t="s">
        <v>137</v>
      </c>
      <c r="F43" s="51">
        <v>160</v>
      </c>
      <c r="G43" s="52">
        <v>240</v>
      </c>
      <c r="H43" s="52">
        <v>250</v>
      </c>
      <c r="I43" s="53">
        <v>265</v>
      </c>
      <c r="J43" s="42" t="s">
        <v>145</v>
      </c>
      <c r="K43" s="42" t="s">
        <v>145</v>
      </c>
      <c r="L43" s="42">
        <f t="shared" si="1"/>
        <v>251.66666666666666</v>
      </c>
      <c r="M43" s="40">
        <f t="shared" si="2"/>
        <v>3</v>
      </c>
      <c r="N43" s="40">
        <f t="shared" si="3"/>
        <v>12.583057392117915</v>
      </c>
      <c r="O43" s="40">
        <f t="shared" si="4"/>
        <v>4.9998903544839397</v>
      </c>
      <c r="P43" s="40" t="str">
        <f t="shared" si="0"/>
        <v>ОДНОРОДНЫЕ</v>
      </c>
      <c r="Q43" s="15">
        <f t="shared" si="5"/>
        <v>40266.666666666664</v>
      </c>
    </row>
    <row r="44" spans="1:17" ht="30" x14ac:dyDescent="0.25">
      <c r="A44" s="40">
        <v>27</v>
      </c>
      <c r="B44" s="41" t="s">
        <v>30</v>
      </c>
      <c r="C44" s="78" t="s">
        <v>51</v>
      </c>
      <c r="D44" s="83" t="s">
        <v>121</v>
      </c>
      <c r="E44" s="44" t="s">
        <v>137</v>
      </c>
      <c r="F44" s="51">
        <v>33</v>
      </c>
      <c r="G44" s="52">
        <v>189</v>
      </c>
      <c r="H44" s="52">
        <v>199</v>
      </c>
      <c r="I44" s="53">
        <v>214</v>
      </c>
      <c r="J44" s="42" t="s">
        <v>145</v>
      </c>
      <c r="K44" s="42" t="s">
        <v>145</v>
      </c>
      <c r="L44" s="42">
        <f t="shared" si="1"/>
        <v>200.66666666666666</v>
      </c>
      <c r="M44" s="40">
        <f t="shared" si="2"/>
        <v>3</v>
      </c>
      <c r="N44" s="40">
        <f t="shared" si="3"/>
        <v>12.583057392117915</v>
      </c>
      <c r="O44" s="40">
        <f t="shared" si="4"/>
        <v>6.2706266073677321</v>
      </c>
      <c r="P44" s="40" t="str">
        <f t="shared" si="0"/>
        <v>ОДНОРОДНЫЕ</v>
      </c>
      <c r="Q44" s="15">
        <f t="shared" si="5"/>
        <v>6622</v>
      </c>
    </row>
    <row r="45" spans="1:17" ht="30" x14ac:dyDescent="0.25">
      <c r="A45" s="40">
        <v>28</v>
      </c>
      <c r="B45" s="41" t="s">
        <v>30</v>
      </c>
      <c r="C45" s="78" t="s">
        <v>51</v>
      </c>
      <c r="D45" s="83" t="s">
        <v>121</v>
      </c>
      <c r="E45" s="44" t="s">
        <v>137</v>
      </c>
      <c r="F45" s="51">
        <v>116</v>
      </c>
      <c r="G45" s="52">
        <v>160</v>
      </c>
      <c r="H45" s="52">
        <v>170</v>
      </c>
      <c r="I45" s="53">
        <v>185</v>
      </c>
      <c r="J45" s="42" t="s">
        <v>145</v>
      </c>
      <c r="K45" s="42" t="s">
        <v>145</v>
      </c>
      <c r="L45" s="42">
        <f t="shared" si="1"/>
        <v>171.66666666666666</v>
      </c>
      <c r="M45" s="40">
        <f t="shared" si="2"/>
        <v>3</v>
      </c>
      <c r="N45" s="40">
        <f t="shared" si="3"/>
        <v>12.583057392117915</v>
      </c>
      <c r="O45" s="40">
        <f t="shared" si="4"/>
        <v>7.3299363449230572</v>
      </c>
      <c r="P45" s="40" t="str">
        <f t="shared" si="0"/>
        <v>ОДНОРОДНЫЕ</v>
      </c>
      <c r="Q45" s="15">
        <f t="shared" si="5"/>
        <v>19913.333333333332</v>
      </c>
    </row>
    <row r="46" spans="1:17" ht="27.75" customHeight="1" x14ac:dyDescent="0.25">
      <c r="A46" s="40">
        <v>29</v>
      </c>
      <c r="B46" s="41" t="s">
        <v>30</v>
      </c>
      <c r="C46" s="78" t="s">
        <v>52</v>
      </c>
      <c r="D46" s="83" t="s">
        <v>121</v>
      </c>
      <c r="E46" s="44" t="s">
        <v>135</v>
      </c>
      <c r="F46" s="51">
        <v>2</v>
      </c>
      <c r="G46" s="52">
        <v>2145</v>
      </c>
      <c r="H46" s="52">
        <v>2155</v>
      </c>
      <c r="I46" s="53">
        <v>2170</v>
      </c>
      <c r="J46" s="42" t="s">
        <v>145</v>
      </c>
      <c r="K46" s="42" t="s">
        <v>145</v>
      </c>
      <c r="L46" s="42">
        <f t="shared" si="1"/>
        <v>2156.6666666666665</v>
      </c>
      <c r="M46" s="40">
        <f t="shared" si="2"/>
        <v>3</v>
      </c>
      <c r="N46" s="40">
        <f t="shared" si="3"/>
        <v>12.583057392117915</v>
      </c>
      <c r="O46" s="40">
        <f t="shared" si="4"/>
        <v>0.58344933811984157</v>
      </c>
      <c r="P46" s="40" t="str">
        <f t="shared" si="0"/>
        <v>ОДНОРОДНЫЕ</v>
      </c>
      <c r="Q46" s="15">
        <f t="shared" si="5"/>
        <v>4313.333333333333</v>
      </c>
    </row>
    <row r="47" spans="1:17" ht="30" x14ac:dyDescent="0.25">
      <c r="A47" s="40">
        <v>30</v>
      </c>
      <c r="B47" s="41" t="s">
        <v>30</v>
      </c>
      <c r="C47" s="78" t="s">
        <v>53</v>
      </c>
      <c r="D47" s="83" t="s">
        <v>120</v>
      </c>
      <c r="E47" s="43" t="s">
        <v>135</v>
      </c>
      <c r="F47" s="51">
        <v>29</v>
      </c>
      <c r="G47" s="52">
        <v>639</v>
      </c>
      <c r="H47" s="52">
        <v>649</v>
      </c>
      <c r="I47" s="53">
        <v>664</v>
      </c>
      <c r="J47" s="42" t="s">
        <v>145</v>
      </c>
      <c r="K47" s="42" t="s">
        <v>145</v>
      </c>
      <c r="L47" s="42">
        <f t="shared" si="1"/>
        <v>650.66666666666663</v>
      </c>
      <c r="M47" s="40">
        <f t="shared" si="2"/>
        <v>3</v>
      </c>
      <c r="N47" s="40">
        <f t="shared" si="3"/>
        <v>12.583057392117917</v>
      </c>
      <c r="O47" s="40">
        <f t="shared" si="4"/>
        <v>1.9338715254279586</v>
      </c>
      <c r="P47" s="40" t="str">
        <f t="shared" si="0"/>
        <v>ОДНОРОДНЫЕ</v>
      </c>
      <c r="Q47" s="15">
        <f t="shared" si="5"/>
        <v>18869.333333333332</v>
      </c>
    </row>
    <row r="48" spans="1:17" ht="30" x14ac:dyDescent="0.25">
      <c r="A48" s="40">
        <v>31</v>
      </c>
      <c r="B48" s="41" t="s">
        <v>30</v>
      </c>
      <c r="C48" s="78" t="s">
        <v>53</v>
      </c>
      <c r="D48" s="83" t="s">
        <v>119</v>
      </c>
      <c r="E48" s="48" t="s">
        <v>137</v>
      </c>
      <c r="F48" s="51">
        <v>3725</v>
      </c>
      <c r="G48" s="52">
        <v>100.56</v>
      </c>
      <c r="H48" s="52">
        <v>110.56</v>
      </c>
      <c r="I48" s="53">
        <v>125.56</v>
      </c>
      <c r="J48" s="42" t="s">
        <v>145</v>
      </c>
      <c r="K48" s="42" t="s">
        <v>145</v>
      </c>
      <c r="L48" s="42">
        <f t="shared" si="1"/>
        <v>112.22666666666667</v>
      </c>
      <c r="M48" s="40">
        <f t="shared" si="2"/>
        <v>3</v>
      </c>
      <c r="N48" s="40">
        <f t="shared" si="3"/>
        <v>12.583057392117917</v>
      </c>
      <c r="O48" s="40">
        <f t="shared" si="4"/>
        <v>11.212181352130731</v>
      </c>
      <c r="P48" s="40" t="str">
        <f t="shared" si="0"/>
        <v>ОДНОРОДНЫЕ</v>
      </c>
      <c r="Q48" s="15">
        <f t="shared" si="5"/>
        <v>418044.33333333337</v>
      </c>
    </row>
    <row r="49" spans="1:17" ht="29.25" customHeight="1" x14ac:dyDescent="0.25">
      <c r="A49" s="40">
        <v>32</v>
      </c>
      <c r="B49" s="41" t="s">
        <v>30</v>
      </c>
      <c r="C49" s="78" t="s">
        <v>54</v>
      </c>
      <c r="D49" s="83" t="s">
        <v>118</v>
      </c>
      <c r="E49" s="43" t="s">
        <v>135</v>
      </c>
      <c r="F49" s="51">
        <v>3</v>
      </c>
      <c r="G49" s="52">
        <v>236</v>
      </c>
      <c r="H49" s="52">
        <v>246</v>
      </c>
      <c r="I49" s="53">
        <v>261</v>
      </c>
      <c r="J49" s="42" t="s">
        <v>145</v>
      </c>
      <c r="K49" s="42" t="s">
        <v>145</v>
      </c>
      <c r="L49" s="42">
        <f t="shared" si="1"/>
        <v>247.66666666666666</v>
      </c>
      <c r="M49" s="40">
        <f t="shared" si="2"/>
        <v>3</v>
      </c>
      <c r="N49" s="40">
        <f t="shared" si="3"/>
        <v>12.583057392117915</v>
      </c>
      <c r="O49" s="40">
        <f t="shared" si="4"/>
        <v>5.0806422848389969</v>
      </c>
      <c r="P49" s="40" t="str">
        <f t="shared" si="0"/>
        <v>ОДНОРОДНЫЕ</v>
      </c>
      <c r="Q49" s="15">
        <f t="shared" si="5"/>
        <v>743</v>
      </c>
    </row>
    <row r="50" spans="1:17" ht="34.5" customHeight="1" x14ac:dyDescent="0.25">
      <c r="A50" s="40">
        <v>33</v>
      </c>
      <c r="B50" s="41" t="s">
        <v>30</v>
      </c>
      <c r="C50" s="79" t="s">
        <v>55</v>
      </c>
      <c r="D50" s="83" t="s">
        <v>117</v>
      </c>
      <c r="E50" s="45" t="s">
        <v>135</v>
      </c>
      <c r="F50" s="51">
        <v>6</v>
      </c>
      <c r="G50" s="52">
        <v>374.08</v>
      </c>
      <c r="H50" s="52">
        <v>384.08</v>
      </c>
      <c r="I50" s="53">
        <v>399.08</v>
      </c>
      <c r="J50" s="42" t="s">
        <v>145</v>
      </c>
      <c r="K50" s="42" t="s">
        <v>145</v>
      </c>
      <c r="L50" s="42">
        <f t="shared" si="1"/>
        <v>385.74666666666667</v>
      </c>
      <c r="M50" s="40">
        <f t="shared" si="2"/>
        <v>3</v>
      </c>
      <c r="N50" s="40">
        <f t="shared" si="3"/>
        <v>12.583057392117915</v>
      </c>
      <c r="O50" s="40">
        <f t="shared" si="4"/>
        <v>3.2620002917591635</v>
      </c>
      <c r="P50" s="40" t="str">
        <f t="shared" si="0"/>
        <v>ОДНОРОДНЫЕ</v>
      </c>
      <c r="Q50" s="15">
        <f t="shared" si="5"/>
        <v>2314.48</v>
      </c>
    </row>
    <row r="51" spans="1:17" ht="33.75" customHeight="1" x14ac:dyDescent="0.25">
      <c r="A51" s="40">
        <v>34</v>
      </c>
      <c r="B51" s="41" t="s">
        <v>30</v>
      </c>
      <c r="C51" s="79" t="s">
        <v>56</v>
      </c>
      <c r="D51" s="83" t="s">
        <v>116</v>
      </c>
      <c r="E51" s="45" t="s">
        <v>135</v>
      </c>
      <c r="F51" s="51">
        <v>8</v>
      </c>
      <c r="G51" s="52">
        <v>19.78</v>
      </c>
      <c r="H51" s="54">
        <v>21.78</v>
      </c>
      <c r="I51" s="55">
        <v>24.78</v>
      </c>
      <c r="J51" s="42" t="s">
        <v>145</v>
      </c>
      <c r="K51" s="42" t="s">
        <v>145</v>
      </c>
      <c r="L51" s="42">
        <f t="shared" si="1"/>
        <v>22.113333333333333</v>
      </c>
      <c r="M51" s="40">
        <f t="shared" si="2"/>
        <v>3</v>
      </c>
      <c r="N51" s="40">
        <f t="shared" si="3"/>
        <v>2.5166114784235836</v>
      </c>
      <c r="O51" s="40">
        <f t="shared" si="4"/>
        <v>11.380516182198901</v>
      </c>
      <c r="P51" s="40" t="str">
        <f t="shared" si="0"/>
        <v>ОДНОРОДНЫЕ</v>
      </c>
      <c r="Q51" s="15">
        <f t="shared" si="5"/>
        <v>176.90666666666667</v>
      </c>
    </row>
    <row r="52" spans="1:17" ht="35.25" customHeight="1" x14ac:dyDescent="0.25">
      <c r="A52" s="40">
        <v>35</v>
      </c>
      <c r="B52" s="41" t="s">
        <v>30</v>
      </c>
      <c r="C52" s="78" t="s">
        <v>57</v>
      </c>
      <c r="D52" s="83" t="s">
        <v>115</v>
      </c>
      <c r="E52" s="46" t="s">
        <v>140</v>
      </c>
      <c r="F52" s="51">
        <v>1170</v>
      </c>
      <c r="G52" s="52">
        <v>195</v>
      </c>
      <c r="H52" s="54">
        <v>205</v>
      </c>
      <c r="I52" s="55">
        <v>220</v>
      </c>
      <c r="J52" s="42" t="s">
        <v>145</v>
      </c>
      <c r="K52" s="42" t="s">
        <v>145</v>
      </c>
      <c r="L52" s="42">
        <f t="shared" si="1"/>
        <v>206.66666666666666</v>
      </c>
      <c r="M52" s="40">
        <f t="shared" si="2"/>
        <v>3</v>
      </c>
      <c r="N52" s="40">
        <f t="shared" si="3"/>
        <v>12.583057392117915</v>
      </c>
      <c r="O52" s="40">
        <f t="shared" si="4"/>
        <v>6.0885761574764103</v>
      </c>
      <c r="P52" s="40" t="str">
        <f t="shared" si="0"/>
        <v>ОДНОРОДНЫЕ</v>
      </c>
      <c r="Q52" s="15">
        <f t="shared" si="5"/>
        <v>241800</v>
      </c>
    </row>
    <row r="53" spans="1:17" ht="30" x14ac:dyDescent="0.25">
      <c r="A53" s="40">
        <v>36</v>
      </c>
      <c r="B53" s="41" t="s">
        <v>30</v>
      </c>
      <c r="C53" s="78" t="s">
        <v>58</v>
      </c>
      <c r="D53" s="83" t="s">
        <v>114</v>
      </c>
      <c r="E53" s="49" t="s">
        <v>135</v>
      </c>
      <c r="F53" s="51">
        <v>50</v>
      </c>
      <c r="G53" s="52">
        <v>700</v>
      </c>
      <c r="H53" s="52">
        <v>710</v>
      </c>
      <c r="I53" s="53">
        <v>725</v>
      </c>
      <c r="J53" s="42" t="s">
        <v>145</v>
      </c>
      <c r="K53" s="42" t="s">
        <v>145</v>
      </c>
      <c r="L53" s="42">
        <f t="shared" si="1"/>
        <v>711.66666666666663</v>
      </c>
      <c r="M53" s="40">
        <f t="shared" si="2"/>
        <v>3</v>
      </c>
      <c r="N53" s="40">
        <f t="shared" si="3"/>
        <v>12.583057392117917</v>
      </c>
      <c r="O53" s="40">
        <f t="shared" si="4"/>
        <v>1.7681111089627051</v>
      </c>
      <c r="P53" s="40" t="str">
        <f t="shared" si="0"/>
        <v>ОДНОРОДНЫЕ</v>
      </c>
      <c r="Q53" s="15">
        <f t="shared" si="5"/>
        <v>35583.333333333328</v>
      </c>
    </row>
    <row r="54" spans="1:17" ht="33.75" x14ac:dyDescent="0.25">
      <c r="A54" s="40">
        <v>37</v>
      </c>
      <c r="B54" s="41" t="s">
        <v>30</v>
      </c>
      <c r="C54" s="78" t="s">
        <v>59</v>
      </c>
      <c r="D54" s="83" t="s">
        <v>113</v>
      </c>
      <c r="E54" s="43" t="s">
        <v>135</v>
      </c>
      <c r="F54" s="51">
        <v>13</v>
      </c>
      <c r="G54" s="52">
        <v>350</v>
      </c>
      <c r="H54" s="52">
        <v>360</v>
      </c>
      <c r="I54" s="53">
        <v>375</v>
      </c>
      <c r="J54" s="42" t="s">
        <v>145</v>
      </c>
      <c r="K54" s="42" t="s">
        <v>145</v>
      </c>
      <c r="L54" s="42">
        <f t="shared" si="1"/>
        <v>361.66666666666669</v>
      </c>
      <c r="M54" s="40">
        <f t="shared" si="2"/>
        <v>3</v>
      </c>
      <c r="N54" s="40">
        <f t="shared" si="3"/>
        <v>12.583057392117915</v>
      </c>
      <c r="O54" s="40">
        <f t="shared" si="4"/>
        <v>3.4791863757008059</v>
      </c>
      <c r="P54" s="40" t="str">
        <f t="shared" si="0"/>
        <v>ОДНОРОДНЫЕ</v>
      </c>
      <c r="Q54" s="15">
        <f t="shared" si="5"/>
        <v>4701.666666666667</v>
      </c>
    </row>
    <row r="55" spans="1:17" ht="34.5" customHeight="1" x14ac:dyDescent="0.25">
      <c r="A55" s="40">
        <v>38</v>
      </c>
      <c r="B55" s="41" t="s">
        <v>30</v>
      </c>
      <c r="C55" s="78" t="s">
        <v>60</v>
      </c>
      <c r="D55" s="83" t="s">
        <v>112</v>
      </c>
      <c r="E55" s="43" t="s">
        <v>135</v>
      </c>
      <c r="F55" s="51">
        <v>3</v>
      </c>
      <c r="G55" s="52">
        <v>215.95</v>
      </c>
      <c r="H55" s="52">
        <v>225.95</v>
      </c>
      <c r="I55" s="53">
        <v>240.95</v>
      </c>
      <c r="J55" s="42" t="s">
        <v>145</v>
      </c>
      <c r="K55" s="42" t="s">
        <v>145</v>
      </c>
      <c r="L55" s="42">
        <f t="shared" si="1"/>
        <v>227.61666666666665</v>
      </c>
      <c r="M55" s="40">
        <f t="shared" si="2"/>
        <v>3</v>
      </c>
      <c r="N55" s="40">
        <f t="shared" si="3"/>
        <v>12.583057392117915</v>
      </c>
      <c r="O55" s="40">
        <f t="shared" si="4"/>
        <v>5.528179274563044</v>
      </c>
      <c r="P55" s="40" t="str">
        <f t="shared" si="0"/>
        <v>ОДНОРОДНЫЕ</v>
      </c>
      <c r="Q55" s="15">
        <f t="shared" si="5"/>
        <v>682.84999999999991</v>
      </c>
    </row>
    <row r="56" spans="1:17" ht="30" x14ac:dyDescent="0.25">
      <c r="A56" s="40">
        <v>39</v>
      </c>
      <c r="B56" s="41" t="s">
        <v>30</v>
      </c>
      <c r="C56" s="78" t="s">
        <v>61</v>
      </c>
      <c r="D56" s="83" t="s">
        <v>111</v>
      </c>
      <c r="E56" s="45" t="s">
        <v>139</v>
      </c>
      <c r="F56" s="51">
        <v>72</v>
      </c>
      <c r="G56" s="52">
        <v>53.57</v>
      </c>
      <c r="H56" s="56">
        <v>63.57</v>
      </c>
      <c r="I56" s="57">
        <v>78.569999999999993</v>
      </c>
      <c r="J56" s="42" t="s">
        <v>145</v>
      </c>
      <c r="K56" s="42" t="s">
        <v>145</v>
      </c>
      <c r="L56" s="42">
        <f t="shared" si="1"/>
        <v>65.236666666666665</v>
      </c>
      <c r="M56" s="40">
        <f t="shared" si="2"/>
        <v>3</v>
      </c>
      <c r="N56" s="40">
        <f t="shared" si="3"/>
        <v>12.58305739211794</v>
      </c>
      <c r="O56" s="40">
        <f t="shared" si="4"/>
        <v>19.288320564280735</v>
      </c>
      <c r="P56" s="40" t="str">
        <f t="shared" si="0"/>
        <v>ОДНОРОДНЫЕ</v>
      </c>
      <c r="Q56" s="15">
        <f t="shared" si="5"/>
        <v>4697.04</v>
      </c>
    </row>
    <row r="57" spans="1:17" ht="30" x14ac:dyDescent="0.25">
      <c r="A57" s="40">
        <v>40</v>
      </c>
      <c r="B57" s="41" t="s">
        <v>30</v>
      </c>
      <c r="C57" s="78" t="s">
        <v>61</v>
      </c>
      <c r="D57" s="83" t="s">
        <v>111</v>
      </c>
      <c r="E57" s="45" t="s">
        <v>135</v>
      </c>
      <c r="F57" s="51">
        <v>480</v>
      </c>
      <c r="G57" s="52">
        <v>20</v>
      </c>
      <c r="H57" s="58">
        <v>25</v>
      </c>
      <c r="I57" s="59">
        <v>25.5</v>
      </c>
      <c r="J57" s="42" t="s">
        <v>145</v>
      </c>
      <c r="K57" s="42" t="s">
        <v>145</v>
      </c>
      <c r="L57" s="42">
        <f t="shared" si="1"/>
        <v>23.5</v>
      </c>
      <c r="M57" s="40">
        <f t="shared" si="2"/>
        <v>3</v>
      </c>
      <c r="N57" s="40">
        <f t="shared" si="3"/>
        <v>3.0413812651491097</v>
      </c>
      <c r="O57" s="40">
        <f t="shared" si="4"/>
        <v>12.942047936804721</v>
      </c>
      <c r="P57" s="40" t="str">
        <f t="shared" si="0"/>
        <v>ОДНОРОДНЫЕ</v>
      </c>
      <c r="Q57" s="15">
        <f t="shared" si="5"/>
        <v>11280</v>
      </c>
    </row>
    <row r="58" spans="1:17" ht="30" x14ac:dyDescent="0.25">
      <c r="A58" s="40">
        <v>41</v>
      </c>
      <c r="B58" s="41" t="s">
        <v>30</v>
      </c>
      <c r="C58" s="78" t="s">
        <v>62</v>
      </c>
      <c r="D58" s="83" t="s">
        <v>92</v>
      </c>
      <c r="E58" s="43" t="s">
        <v>135</v>
      </c>
      <c r="F58" s="51">
        <v>152</v>
      </c>
      <c r="G58" s="52">
        <v>194</v>
      </c>
      <c r="H58" s="52">
        <v>204</v>
      </c>
      <c r="I58" s="53">
        <v>219</v>
      </c>
      <c r="J58" s="42" t="s">
        <v>145</v>
      </c>
      <c r="K58" s="42" t="s">
        <v>145</v>
      </c>
      <c r="L58" s="42">
        <f t="shared" si="1"/>
        <v>205.66666666666666</v>
      </c>
      <c r="M58" s="40">
        <f t="shared" si="2"/>
        <v>3</v>
      </c>
      <c r="N58" s="40">
        <f t="shared" si="3"/>
        <v>12.583057392117915</v>
      </c>
      <c r="O58" s="40">
        <f t="shared" si="4"/>
        <v>6.1181802554868314</v>
      </c>
      <c r="P58" s="40" t="str">
        <f t="shared" si="0"/>
        <v>ОДНОРОДНЫЕ</v>
      </c>
      <c r="Q58" s="15">
        <f t="shared" si="5"/>
        <v>31261.333333333332</v>
      </c>
    </row>
    <row r="59" spans="1:17" ht="30" x14ac:dyDescent="0.25">
      <c r="A59" s="40">
        <v>42</v>
      </c>
      <c r="B59" s="41" t="s">
        <v>30</v>
      </c>
      <c r="C59" s="79" t="s">
        <v>63</v>
      </c>
      <c r="D59" s="83" t="s">
        <v>110</v>
      </c>
      <c r="E59" s="43" t="s">
        <v>136</v>
      </c>
      <c r="F59" s="51">
        <v>18.75</v>
      </c>
      <c r="G59" s="52">
        <v>620</v>
      </c>
      <c r="H59" s="52">
        <v>630</v>
      </c>
      <c r="I59" s="53">
        <v>645</v>
      </c>
      <c r="J59" s="42" t="s">
        <v>145</v>
      </c>
      <c r="K59" s="42" t="s">
        <v>145</v>
      </c>
      <c r="L59" s="42">
        <f t="shared" si="1"/>
        <v>631.66666666666663</v>
      </c>
      <c r="M59" s="40">
        <f t="shared" si="2"/>
        <v>3</v>
      </c>
      <c r="N59" s="40">
        <f t="shared" si="3"/>
        <v>12.583057392117917</v>
      </c>
      <c r="O59" s="40">
        <f t="shared" si="4"/>
        <v>1.9920407480925464</v>
      </c>
      <c r="P59" s="40" t="str">
        <f t="shared" si="0"/>
        <v>ОДНОРОДНЫЕ</v>
      </c>
      <c r="Q59" s="15">
        <f t="shared" si="5"/>
        <v>11843.75</v>
      </c>
    </row>
    <row r="60" spans="1:17" ht="30" x14ac:dyDescent="0.25">
      <c r="A60" s="40">
        <v>43</v>
      </c>
      <c r="B60" s="41" t="s">
        <v>30</v>
      </c>
      <c r="C60" s="78" t="s">
        <v>64</v>
      </c>
      <c r="D60" s="83" t="s">
        <v>108</v>
      </c>
      <c r="E60" s="45" t="s">
        <v>140</v>
      </c>
      <c r="F60" s="51">
        <v>40</v>
      </c>
      <c r="G60" s="52">
        <v>279</v>
      </c>
      <c r="H60" s="52">
        <v>289</v>
      </c>
      <c r="I60" s="53">
        <v>304</v>
      </c>
      <c r="J60" s="42" t="s">
        <v>145</v>
      </c>
      <c r="K60" s="42" t="s">
        <v>145</v>
      </c>
      <c r="L60" s="42">
        <f t="shared" si="1"/>
        <v>290.66666666666669</v>
      </c>
      <c r="M60" s="40">
        <f t="shared" si="2"/>
        <v>3</v>
      </c>
      <c r="N60" s="40">
        <f t="shared" si="3"/>
        <v>12.583057392117915</v>
      </c>
      <c r="O60" s="40">
        <f t="shared" si="4"/>
        <v>4.3290335064625856</v>
      </c>
      <c r="P60" s="40" t="str">
        <f t="shared" si="0"/>
        <v>ОДНОРОДНЫЕ</v>
      </c>
      <c r="Q60" s="15">
        <f t="shared" si="5"/>
        <v>11626.666666666668</v>
      </c>
    </row>
    <row r="61" spans="1:17" ht="30" x14ac:dyDescent="0.25">
      <c r="A61" s="40">
        <v>44</v>
      </c>
      <c r="B61" s="41" t="s">
        <v>30</v>
      </c>
      <c r="C61" s="79" t="s">
        <v>65</v>
      </c>
      <c r="D61" s="83" t="s">
        <v>109</v>
      </c>
      <c r="E61" s="45" t="s">
        <v>140</v>
      </c>
      <c r="F61" s="51">
        <v>70</v>
      </c>
      <c r="G61" s="52">
        <v>271</v>
      </c>
      <c r="H61" s="52">
        <v>281</v>
      </c>
      <c r="I61" s="53">
        <v>296</v>
      </c>
      <c r="J61" s="42" t="s">
        <v>145</v>
      </c>
      <c r="K61" s="42" t="s">
        <v>145</v>
      </c>
      <c r="L61" s="42">
        <f t="shared" si="1"/>
        <v>282.66666666666669</v>
      </c>
      <c r="M61" s="40">
        <f t="shared" si="2"/>
        <v>3</v>
      </c>
      <c r="N61" s="40">
        <f t="shared" si="3"/>
        <v>12.583057392117915</v>
      </c>
      <c r="O61" s="40">
        <f t="shared" si="4"/>
        <v>4.4515533226832247</v>
      </c>
      <c r="P61" s="40" t="str">
        <f t="shared" si="0"/>
        <v>ОДНОРОДНЫЕ</v>
      </c>
      <c r="Q61" s="15">
        <f t="shared" si="5"/>
        <v>19786.666666666668</v>
      </c>
    </row>
    <row r="62" spans="1:17" ht="30" x14ac:dyDescent="0.25">
      <c r="A62" s="40">
        <v>45</v>
      </c>
      <c r="B62" s="41" t="s">
        <v>30</v>
      </c>
      <c r="C62" s="79" t="s">
        <v>66</v>
      </c>
      <c r="D62" s="83" t="s">
        <v>108</v>
      </c>
      <c r="E62" s="45" t="s">
        <v>140</v>
      </c>
      <c r="F62" s="51">
        <v>20</v>
      </c>
      <c r="G62" s="52">
        <v>314</v>
      </c>
      <c r="H62" s="52">
        <v>324</v>
      </c>
      <c r="I62" s="53">
        <v>339</v>
      </c>
      <c r="J62" s="42" t="s">
        <v>145</v>
      </c>
      <c r="K62" s="42" t="s">
        <v>145</v>
      </c>
      <c r="L62" s="42">
        <f t="shared" si="1"/>
        <v>325.66666666666669</v>
      </c>
      <c r="M62" s="40">
        <f t="shared" si="2"/>
        <v>3</v>
      </c>
      <c r="N62" s="40">
        <f t="shared" si="3"/>
        <v>12.583057392117915</v>
      </c>
      <c r="O62" s="40">
        <f t="shared" si="4"/>
        <v>3.8637842555121535</v>
      </c>
      <c r="P62" s="40" t="str">
        <f t="shared" si="0"/>
        <v>ОДНОРОДНЫЕ</v>
      </c>
      <c r="Q62" s="15">
        <f t="shared" si="5"/>
        <v>6513.3333333333339</v>
      </c>
    </row>
    <row r="63" spans="1:17" ht="30" x14ac:dyDescent="0.25">
      <c r="A63" s="40">
        <v>46</v>
      </c>
      <c r="B63" s="41" t="s">
        <v>30</v>
      </c>
      <c r="C63" s="78" t="s">
        <v>67</v>
      </c>
      <c r="D63" s="83" t="s">
        <v>107</v>
      </c>
      <c r="E63" s="43" t="s">
        <v>135</v>
      </c>
      <c r="F63" s="51">
        <v>3</v>
      </c>
      <c r="G63" s="52">
        <v>300</v>
      </c>
      <c r="H63" s="52">
        <v>310</v>
      </c>
      <c r="I63" s="53">
        <v>325</v>
      </c>
      <c r="J63" s="42" t="s">
        <v>145</v>
      </c>
      <c r="K63" s="42" t="s">
        <v>145</v>
      </c>
      <c r="L63" s="42">
        <f t="shared" si="1"/>
        <v>311.66666666666669</v>
      </c>
      <c r="M63" s="40">
        <f t="shared" si="2"/>
        <v>3</v>
      </c>
      <c r="N63" s="40">
        <f t="shared" si="3"/>
        <v>12.583057392117915</v>
      </c>
      <c r="O63" s="40">
        <f t="shared" si="4"/>
        <v>4.0373446177918444</v>
      </c>
      <c r="P63" s="40" t="str">
        <f t="shared" si="0"/>
        <v>ОДНОРОДНЫЕ</v>
      </c>
      <c r="Q63" s="15">
        <f t="shared" si="5"/>
        <v>935</v>
      </c>
    </row>
    <row r="64" spans="1:17" ht="30" x14ac:dyDescent="0.25">
      <c r="A64" s="40">
        <v>47</v>
      </c>
      <c r="B64" s="41" t="s">
        <v>30</v>
      </c>
      <c r="C64" s="78" t="s">
        <v>68</v>
      </c>
      <c r="D64" s="83" t="s">
        <v>106</v>
      </c>
      <c r="E64" s="43" t="s">
        <v>135</v>
      </c>
      <c r="F64" s="51">
        <v>90</v>
      </c>
      <c r="G64" s="52">
        <v>337</v>
      </c>
      <c r="H64" s="52">
        <v>347</v>
      </c>
      <c r="I64" s="53">
        <v>362</v>
      </c>
      <c r="J64" s="42" t="s">
        <v>145</v>
      </c>
      <c r="K64" s="42" t="s">
        <v>145</v>
      </c>
      <c r="L64" s="42">
        <f t="shared" si="1"/>
        <v>348.66666666666669</v>
      </c>
      <c r="M64" s="40">
        <f t="shared" si="2"/>
        <v>3</v>
      </c>
      <c r="N64" s="40">
        <f t="shared" si="3"/>
        <v>12.583057392117915</v>
      </c>
      <c r="O64" s="40">
        <f t="shared" si="4"/>
        <v>3.6089074738387898</v>
      </c>
      <c r="P64" s="40" t="str">
        <f t="shared" si="0"/>
        <v>ОДНОРОДНЫЕ</v>
      </c>
      <c r="Q64" s="15">
        <f t="shared" si="5"/>
        <v>31380</v>
      </c>
    </row>
    <row r="65" spans="1:17" ht="30" x14ac:dyDescent="0.25">
      <c r="A65" s="40">
        <v>48</v>
      </c>
      <c r="B65" s="41" t="s">
        <v>30</v>
      </c>
      <c r="C65" s="78" t="s">
        <v>69</v>
      </c>
      <c r="D65" s="83" t="s">
        <v>105</v>
      </c>
      <c r="E65" s="46" t="s">
        <v>135</v>
      </c>
      <c r="F65" s="51">
        <v>6</v>
      </c>
      <c r="G65" s="52">
        <v>236</v>
      </c>
      <c r="H65" s="52">
        <v>246</v>
      </c>
      <c r="I65" s="53">
        <v>261</v>
      </c>
      <c r="J65" s="42" t="s">
        <v>145</v>
      </c>
      <c r="K65" s="42" t="s">
        <v>145</v>
      </c>
      <c r="L65" s="42">
        <f t="shared" si="1"/>
        <v>247.66666666666666</v>
      </c>
      <c r="M65" s="40">
        <f t="shared" si="2"/>
        <v>3</v>
      </c>
      <c r="N65" s="40">
        <f t="shared" si="3"/>
        <v>12.583057392117915</v>
      </c>
      <c r="O65" s="40">
        <f t="shared" si="4"/>
        <v>5.0806422848389969</v>
      </c>
      <c r="P65" s="40" t="str">
        <f t="shared" si="0"/>
        <v>ОДНОРОДНЫЕ</v>
      </c>
      <c r="Q65" s="15">
        <f t="shared" si="5"/>
        <v>1486</v>
      </c>
    </row>
    <row r="66" spans="1:17" ht="30" x14ac:dyDescent="0.25">
      <c r="A66" s="40">
        <v>49</v>
      </c>
      <c r="B66" s="41" t="s">
        <v>30</v>
      </c>
      <c r="C66" s="78" t="s">
        <v>70</v>
      </c>
      <c r="D66" s="83" t="s">
        <v>104</v>
      </c>
      <c r="E66" s="45" t="s">
        <v>135</v>
      </c>
      <c r="F66" s="51">
        <v>130</v>
      </c>
      <c r="G66" s="52">
        <v>250</v>
      </c>
      <c r="H66" s="52">
        <v>260</v>
      </c>
      <c r="I66" s="53">
        <v>275</v>
      </c>
      <c r="J66" s="42" t="s">
        <v>145</v>
      </c>
      <c r="K66" s="42" t="s">
        <v>145</v>
      </c>
      <c r="L66" s="42">
        <f t="shared" si="1"/>
        <v>261.66666666666669</v>
      </c>
      <c r="M66" s="40">
        <f t="shared" si="2"/>
        <v>3</v>
      </c>
      <c r="N66" s="40">
        <f t="shared" si="3"/>
        <v>12.583057392117915</v>
      </c>
      <c r="O66" s="40">
        <f t="shared" si="4"/>
        <v>4.8088117422106675</v>
      </c>
      <c r="P66" s="40" t="str">
        <f t="shared" si="0"/>
        <v>ОДНОРОДНЫЕ</v>
      </c>
      <c r="Q66" s="15">
        <f t="shared" si="5"/>
        <v>34016.666666666672</v>
      </c>
    </row>
    <row r="67" spans="1:17" ht="30" x14ac:dyDescent="0.25">
      <c r="A67" s="40">
        <v>50</v>
      </c>
      <c r="B67" s="41" t="s">
        <v>30</v>
      </c>
      <c r="C67" s="78" t="s">
        <v>71</v>
      </c>
      <c r="D67" s="83" t="s">
        <v>103</v>
      </c>
      <c r="E67" s="44" t="s">
        <v>137</v>
      </c>
      <c r="F67" s="51">
        <v>9</v>
      </c>
      <c r="G67" s="52">
        <v>155.61000000000001</v>
      </c>
      <c r="H67" s="52">
        <v>165.61</v>
      </c>
      <c r="I67" s="53">
        <v>180.61</v>
      </c>
      <c r="J67" s="42" t="s">
        <v>145</v>
      </c>
      <c r="K67" s="42" t="s">
        <v>145</v>
      </c>
      <c r="L67" s="42">
        <f t="shared" si="1"/>
        <v>167.27666666666667</v>
      </c>
      <c r="M67" s="40">
        <f t="shared" si="2"/>
        <v>3</v>
      </c>
      <c r="N67" s="40">
        <f t="shared" si="3"/>
        <v>12.583057392117915</v>
      </c>
      <c r="O67" s="40">
        <f t="shared" si="4"/>
        <v>7.5223028069971392</v>
      </c>
      <c r="P67" s="40" t="str">
        <f t="shared" si="0"/>
        <v>ОДНОРОДНЫЕ</v>
      </c>
      <c r="Q67" s="15">
        <f t="shared" si="5"/>
        <v>1505.49</v>
      </c>
    </row>
    <row r="68" spans="1:17" ht="30" x14ac:dyDescent="0.25">
      <c r="A68" s="40">
        <v>51</v>
      </c>
      <c r="B68" s="41" t="s">
        <v>30</v>
      </c>
      <c r="C68" s="79" t="s">
        <v>72</v>
      </c>
      <c r="D68" s="83" t="s">
        <v>103</v>
      </c>
      <c r="E68" s="45" t="s">
        <v>135</v>
      </c>
      <c r="F68" s="51">
        <v>9459</v>
      </c>
      <c r="G68" s="52">
        <v>0.59</v>
      </c>
      <c r="H68" s="54">
        <v>0.79</v>
      </c>
      <c r="I68" s="55">
        <v>0.91</v>
      </c>
      <c r="J68" s="42" t="s">
        <v>145</v>
      </c>
      <c r="K68" s="42" t="s">
        <v>145</v>
      </c>
      <c r="L68" s="42">
        <f t="shared" si="1"/>
        <v>0.76333333333333331</v>
      </c>
      <c r="M68" s="40">
        <f t="shared" si="2"/>
        <v>3</v>
      </c>
      <c r="N68" s="40">
        <f t="shared" si="3"/>
        <v>0.1616580753730949</v>
      </c>
      <c r="O68" s="40">
        <f t="shared" si="4"/>
        <v>21.177913804335578</v>
      </c>
      <c r="P68" s="40" t="str">
        <f t="shared" si="0"/>
        <v>ОДНОРОДНЫЕ</v>
      </c>
      <c r="Q68" s="15">
        <f t="shared" si="5"/>
        <v>7220.37</v>
      </c>
    </row>
    <row r="69" spans="1:17" ht="30" x14ac:dyDescent="0.25">
      <c r="A69" s="40">
        <v>52</v>
      </c>
      <c r="B69" s="41" t="s">
        <v>30</v>
      </c>
      <c r="C69" s="78" t="s">
        <v>73</v>
      </c>
      <c r="D69" s="83" t="s">
        <v>102</v>
      </c>
      <c r="E69" s="50" t="s">
        <v>135</v>
      </c>
      <c r="F69" s="51">
        <v>60</v>
      </c>
      <c r="G69" s="52">
        <v>67</v>
      </c>
      <c r="H69" s="52">
        <v>77</v>
      </c>
      <c r="I69" s="53">
        <v>92</v>
      </c>
      <c r="J69" s="42" t="s">
        <v>145</v>
      </c>
      <c r="K69" s="42" t="s">
        <v>145</v>
      </c>
      <c r="L69" s="42">
        <f t="shared" si="1"/>
        <v>78.666666666666671</v>
      </c>
      <c r="M69" s="40">
        <f t="shared" si="2"/>
        <v>3</v>
      </c>
      <c r="N69" s="40">
        <f t="shared" si="3"/>
        <v>12.58305739211794</v>
      </c>
      <c r="O69" s="40">
        <f t="shared" si="4"/>
        <v>15.995411939132973</v>
      </c>
      <c r="P69" s="40" t="str">
        <f t="shared" si="0"/>
        <v>ОДНОРОДНЫЕ</v>
      </c>
      <c r="Q69" s="15">
        <f t="shared" si="5"/>
        <v>4720</v>
      </c>
    </row>
    <row r="70" spans="1:17" ht="30" x14ac:dyDescent="0.25">
      <c r="A70" s="40">
        <v>53</v>
      </c>
      <c r="B70" s="41" t="s">
        <v>30</v>
      </c>
      <c r="C70" s="78" t="s">
        <v>74</v>
      </c>
      <c r="D70" s="83" t="s">
        <v>101</v>
      </c>
      <c r="E70" s="51" t="s">
        <v>141</v>
      </c>
      <c r="F70" s="51">
        <v>10</v>
      </c>
      <c r="G70" s="52">
        <v>1290</v>
      </c>
      <c r="H70" s="52">
        <v>1300</v>
      </c>
      <c r="I70" s="53">
        <v>1315</v>
      </c>
      <c r="J70" s="42" t="s">
        <v>145</v>
      </c>
      <c r="K70" s="42" t="s">
        <v>145</v>
      </c>
      <c r="L70" s="42">
        <f t="shared" si="1"/>
        <v>1301.6666666666667</v>
      </c>
      <c r="M70" s="40">
        <f t="shared" si="2"/>
        <v>3</v>
      </c>
      <c r="N70" s="40">
        <f t="shared" si="3"/>
        <v>12.583057392117915</v>
      </c>
      <c r="O70" s="40">
        <f t="shared" si="4"/>
        <v>0.96668814792199087</v>
      </c>
      <c r="P70" s="40" t="str">
        <f t="shared" si="0"/>
        <v>ОДНОРОДНЫЕ</v>
      </c>
      <c r="Q70" s="15">
        <f t="shared" si="5"/>
        <v>13016.666666666668</v>
      </c>
    </row>
    <row r="71" spans="1:17" ht="30" x14ac:dyDescent="0.25">
      <c r="A71" s="40">
        <v>54</v>
      </c>
      <c r="B71" s="41" t="s">
        <v>30</v>
      </c>
      <c r="C71" s="78" t="s">
        <v>75</v>
      </c>
      <c r="D71" s="83" t="s">
        <v>100</v>
      </c>
      <c r="E71" s="43" t="s">
        <v>135</v>
      </c>
      <c r="F71" s="51">
        <v>12</v>
      </c>
      <c r="G71" s="52">
        <v>74</v>
      </c>
      <c r="H71" s="52">
        <v>84</v>
      </c>
      <c r="I71" s="53">
        <v>99</v>
      </c>
      <c r="J71" s="42" t="s">
        <v>145</v>
      </c>
      <c r="K71" s="42" t="s">
        <v>145</v>
      </c>
      <c r="L71" s="42">
        <f t="shared" si="1"/>
        <v>85.666666666666671</v>
      </c>
      <c r="M71" s="40">
        <f t="shared" si="2"/>
        <v>3</v>
      </c>
      <c r="N71" s="40">
        <f t="shared" si="3"/>
        <v>12.58305739211794</v>
      </c>
      <c r="O71" s="40">
        <f t="shared" si="4"/>
        <v>14.688393842939229</v>
      </c>
      <c r="P71" s="40" t="str">
        <f t="shared" si="0"/>
        <v>ОДНОРОДНЫЕ</v>
      </c>
      <c r="Q71" s="15">
        <f t="shared" si="5"/>
        <v>1028</v>
      </c>
    </row>
    <row r="72" spans="1:17" ht="30" x14ac:dyDescent="0.25">
      <c r="A72" s="40">
        <v>55</v>
      </c>
      <c r="B72" s="41" t="s">
        <v>30</v>
      </c>
      <c r="C72" s="78" t="s">
        <v>76</v>
      </c>
      <c r="D72" s="83" t="s">
        <v>99</v>
      </c>
      <c r="E72" s="43" t="s">
        <v>135</v>
      </c>
      <c r="F72" s="51">
        <v>30</v>
      </c>
      <c r="G72" s="52">
        <v>135</v>
      </c>
      <c r="H72" s="52">
        <v>145</v>
      </c>
      <c r="I72" s="53">
        <v>160</v>
      </c>
      <c r="J72" s="42" t="s">
        <v>145</v>
      </c>
      <c r="K72" s="42" t="s">
        <v>145</v>
      </c>
      <c r="L72" s="42">
        <f t="shared" si="1"/>
        <v>146.66666666666666</v>
      </c>
      <c r="M72" s="40">
        <f t="shared" si="2"/>
        <v>3</v>
      </c>
      <c r="N72" s="40">
        <f t="shared" si="3"/>
        <v>12.583057392117915</v>
      </c>
      <c r="O72" s="40">
        <f t="shared" si="4"/>
        <v>8.5793573128076694</v>
      </c>
      <c r="P72" s="40" t="str">
        <f t="shared" si="0"/>
        <v>ОДНОРОДНЫЕ</v>
      </c>
      <c r="Q72" s="15">
        <f t="shared" si="5"/>
        <v>4400</v>
      </c>
    </row>
    <row r="73" spans="1:17" ht="30" x14ac:dyDescent="0.25">
      <c r="A73" s="40">
        <v>56</v>
      </c>
      <c r="B73" s="41" t="s">
        <v>30</v>
      </c>
      <c r="C73" s="79" t="s">
        <v>77</v>
      </c>
      <c r="D73" s="83" t="s">
        <v>98</v>
      </c>
      <c r="E73" s="45" t="s">
        <v>135</v>
      </c>
      <c r="F73" s="51">
        <v>20</v>
      </c>
      <c r="G73" s="52">
        <v>320</v>
      </c>
      <c r="H73" s="52">
        <v>330</v>
      </c>
      <c r="I73" s="53">
        <v>345</v>
      </c>
      <c r="J73" s="42" t="s">
        <v>145</v>
      </c>
      <c r="K73" s="42" t="s">
        <v>145</v>
      </c>
      <c r="L73" s="42">
        <f t="shared" si="1"/>
        <v>331.66666666666669</v>
      </c>
      <c r="M73" s="40">
        <f t="shared" si="2"/>
        <v>3</v>
      </c>
      <c r="N73" s="40">
        <f t="shared" si="3"/>
        <v>12.583057392117915</v>
      </c>
      <c r="O73" s="40">
        <f t="shared" si="4"/>
        <v>3.7938866508898239</v>
      </c>
      <c r="P73" s="40" t="str">
        <f t="shared" si="0"/>
        <v>ОДНОРОДНЫЕ</v>
      </c>
      <c r="Q73" s="15">
        <f t="shared" si="5"/>
        <v>6633.3333333333339</v>
      </c>
    </row>
    <row r="74" spans="1:17" ht="30" x14ac:dyDescent="0.25">
      <c r="A74" s="40">
        <v>57</v>
      </c>
      <c r="B74" s="41" t="s">
        <v>30</v>
      </c>
      <c r="C74" s="79" t="s">
        <v>78</v>
      </c>
      <c r="D74" s="83" t="s">
        <v>97</v>
      </c>
      <c r="E74" s="43" t="s">
        <v>142</v>
      </c>
      <c r="F74" s="72">
        <v>20</v>
      </c>
      <c r="G74" s="52">
        <v>84</v>
      </c>
      <c r="H74" s="52">
        <v>94</v>
      </c>
      <c r="I74" s="53">
        <v>109</v>
      </c>
      <c r="J74" s="42" t="s">
        <v>145</v>
      </c>
      <c r="K74" s="42" t="s">
        <v>145</v>
      </c>
      <c r="L74" s="42">
        <f t="shared" si="1"/>
        <v>95.666666666666671</v>
      </c>
      <c r="M74" s="40">
        <f t="shared" si="2"/>
        <v>3</v>
      </c>
      <c r="N74" s="40">
        <f t="shared" si="3"/>
        <v>12.58305739211794</v>
      </c>
      <c r="O74" s="40">
        <f t="shared" si="4"/>
        <v>13.15302166423478</v>
      </c>
      <c r="P74" s="40" t="str">
        <f t="shared" si="0"/>
        <v>ОДНОРОДНЫЕ</v>
      </c>
      <c r="Q74" s="15">
        <f t="shared" si="5"/>
        <v>1913.3333333333335</v>
      </c>
    </row>
    <row r="75" spans="1:17" ht="30" x14ac:dyDescent="0.25">
      <c r="A75" s="40">
        <v>58</v>
      </c>
      <c r="B75" s="41" t="s">
        <v>30</v>
      </c>
      <c r="C75" s="79" t="s">
        <v>78</v>
      </c>
      <c r="D75" s="83" t="s">
        <v>96</v>
      </c>
      <c r="E75" s="43" t="s">
        <v>142</v>
      </c>
      <c r="F75" s="72">
        <v>25</v>
      </c>
      <c r="G75" s="52">
        <v>118</v>
      </c>
      <c r="H75" s="52">
        <v>128</v>
      </c>
      <c r="I75" s="53">
        <v>143</v>
      </c>
      <c r="J75" s="42" t="s">
        <v>145</v>
      </c>
      <c r="K75" s="42" t="s">
        <v>145</v>
      </c>
      <c r="L75" s="42">
        <f t="shared" si="1"/>
        <v>129.66666666666666</v>
      </c>
      <c r="M75" s="40">
        <f t="shared" si="2"/>
        <v>3</v>
      </c>
      <c r="N75" s="40">
        <f t="shared" si="3"/>
        <v>12.583057392117915</v>
      </c>
      <c r="O75" s="40">
        <f t="shared" si="4"/>
        <v>9.7041573718133023</v>
      </c>
      <c r="P75" s="40" t="str">
        <f t="shared" si="0"/>
        <v>ОДНОРОДНЫЕ</v>
      </c>
      <c r="Q75" s="15">
        <f t="shared" si="5"/>
        <v>3241.6666666666665</v>
      </c>
    </row>
    <row r="76" spans="1:17" ht="30" x14ac:dyDescent="0.25">
      <c r="A76" s="40">
        <v>59</v>
      </c>
      <c r="B76" s="41" t="s">
        <v>30</v>
      </c>
      <c r="C76" s="78" t="s">
        <v>79</v>
      </c>
      <c r="D76" s="83" t="s">
        <v>91</v>
      </c>
      <c r="E76" s="43" t="s">
        <v>142</v>
      </c>
      <c r="F76" s="72">
        <v>60</v>
      </c>
      <c r="G76" s="52">
        <v>190</v>
      </c>
      <c r="H76" s="52">
        <v>200</v>
      </c>
      <c r="I76" s="53">
        <v>215</v>
      </c>
      <c r="J76" s="42" t="s">
        <v>145</v>
      </c>
      <c r="K76" s="42" t="s">
        <v>145</v>
      </c>
      <c r="L76" s="42">
        <f t="shared" si="1"/>
        <v>201.66666666666666</v>
      </c>
      <c r="M76" s="40">
        <f t="shared" si="2"/>
        <v>3</v>
      </c>
      <c r="N76" s="40">
        <f t="shared" si="3"/>
        <v>12.583057392117915</v>
      </c>
      <c r="O76" s="40">
        <f t="shared" si="4"/>
        <v>6.2395325911328507</v>
      </c>
      <c r="P76" s="40" t="str">
        <f t="shared" si="0"/>
        <v>ОДНОРОДНЫЕ</v>
      </c>
      <c r="Q76" s="15">
        <f t="shared" si="5"/>
        <v>12100</v>
      </c>
    </row>
    <row r="77" spans="1:17" ht="30" x14ac:dyDescent="0.25">
      <c r="A77" s="40">
        <v>60</v>
      </c>
      <c r="B77" s="41" t="s">
        <v>30</v>
      </c>
      <c r="C77" s="78" t="s">
        <v>80</v>
      </c>
      <c r="D77" s="83" t="s">
        <v>90</v>
      </c>
      <c r="E77" s="44" t="s">
        <v>138</v>
      </c>
      <c r="F77" s="51">
        <v>24</v>
      </c>
      <c r="G77" s="52">
        <v>70</v>
      </c>
      <c r="H77" s="52">
        <v>80</v>
      </c>
      <c r="I77" s="53">
        <v>95</v>
      </c>
      <c r="J77" s="42" t="s">
        <v>145</v>
      </c>
      <c r="K77" s="42" t="s">
        <v>145</v>
      </c>
      <c r="L77" s="42">
        <f t="shared" si="1"/>
        <v>81.666666666666671</v>
      </c>
      <c r="M77" s="40">
        <f t="shared" si="2"/>
        <v>3</v>
      </c>
      <c r="N77" s="40">
        <f t="shared" si="3"/>
        <v>12.58305739211794</v>
      </c>
      <c r="O77" s="40">
        <f t="shared" si="4"/>
        <v>15.407825378103599</v>
      </c>
      <c r="P77" s="40" t="str">
        <f t="shared" si="0"/>
        <v>ОДНОРОДНЫЕ</v>
      </c>
      <c r="Q77" s="15">
        <f t="shared" si="5"/>
        <v>1960</v>
      </c>
    </row>
    <row r="78" spans="1:17" ht="30" x14ac:dyDescent="0.25">
      <c r="A78" s="40">
        <v>61</v>
      </c>
      <c r="B78" s="41" t="s">
        <v>30</v>
      </c>
      <c r="C78" s="78" t="s">
        <v>81</v>
      </c>
      <c r="D78" s="83" t="s">
        <v>92</v>
      </c>
      <c r="E78" s="43" t="s">
        <v>135</v>
      </c>
      <c r="F78" s="51">
        <v>350</v>
      </c>
      <c r="G78" s="52">
        <v>292</v>
      </c>
      <c r="H78" s="52">
        <v>302</v>
      </c>
      <c r="I78" s="53">
        <v>317</v>
      </c>
      <c r="J78" s="42" t="s">
        <v>145</v>
      </c>
      <c r="K78" s="42" t="s">
        <v>145</v>
      </c>
      <c r="L78" s="42">
        <f t="shared" si="1"/>
        <v>303.66666666666669</v>
      </c>
      <c r="M78" s="40">
        <f t="shared" si="2"/>
        <v>3</v>
      </c>
      <c r="N78" s="40">
        <f t="shared" si="3"/>
        <v>12.583057392117915</v>
      </c>
      <c r="O78" s="40">
        <f t="shared" si="4"/>
        <v>4.1437071543747246</v>
      </c>
      <c r="P78" s="40" t="str">
        <f t="shared" si="0"/>
        <v>ОДНОРОДНЫЕ</v>
      </c>
      <c r="Q78" s="15">
        <f t="shared" si="5"/>
        <v>106283.33333333334</v>
      </c>
    </row>
    <row r="79" spans="1:17" ht="30" x14ac:dyDescent="0.25">
      <c r="A79" s="40">
        <v>62</v>
      </c>
      <c r="B79" s="41" t="s">
        <v>30</v>
      </c>
      <c r="C79" s="78" t="s">
        <v>82</v>
      </c>
      <c r="D79" s="83" t="s">
        <v>95</v>
      </c>
      <c r="E79" s="43" t="s">
        <v>135</v>
      </c>
      <c r="F79" s="51">
        <v>45</v>
      </c>
      <c r="G79" s="52">
        <v>619</v>
      </c>
      <c r="H79" s="52">
        <v>629</v>
      </c>
      <c r="I79" s="53">
        <v>644</v>
      </c>
      <c r="J79" s="42" t="s">
        <v>145</v>
      </c>
      <c r="K79" s="42" t="s">
        <v>145</v>
      </c>
      <c r="L79" s="42">
        <f t="shared" si="1"/>
        <v>630.66666666666663</v>
      </c>
      <c r="M79" s="40">
        <f t="shared" si="2"/>
        <v>3</v>
      </c>
      <c r="N79" s="40">
        <f t="shared" si="3"/>
        <v>12.583057392117917</v>
      </c>
      <c r="O79" s="40">
        <f t="shared" si="4"/>
        <v>1.9951993750715515</v>
      </c>
      <c r="P79" s="40" t="str">
        <f t="shared" si="0"/>
        <v>ОДНОРОДНЫЕ</v>
      </c>
      <c r="Q79" s="15">
        <f t="shared" si="5"/>
        <v>28380</v>
      </c>
    </row>
    <row r="80" spans="1:17" ht="30" x14ac:dyDescent="0.25">
      <c r="A80" s="40">
        <v>63</v>
      </c>
      <c r="B80" s="41" t="s">
        <v>30</v>
      </c>
      <c r="C80" s="78" t="s">
        <v>83</v>
      </c>
      <c r="D80" s="83" t="s">
        <v>93</v>
      </c>
      <c r="E80" s="43" t="s">
        <v>137</v>
      </c>
      <c r="F80" s="51">
        <v>1285</v>
      </c>
      <c r="G80" s="52">
        <v>45.9</v>
      </c>
      <c r="H80" s="52">
        <v>55.9</v>
      </c>
      <c r="I80" s="53">
        <v>70.900000000000006</v>
      </c>
      <c r="J80" s="42" t="s">
        <v>145</v>
      </c>
      <c r="K80" s="42" t="s">
        <v>145</v>
      </c>
      <c r="L80" s="42">
        <f t="shared" si="1"/>
        <v>57.566666666666663</v>
      </c>
      <c r="M80" s="40">
        <f t="shared" si="2"/>
        <v>3</v>
      </c>
      <c r="N80" s="40">
        <f t="shared" si="3"/>
        <v>12.58305739211794</v>
      </c>
      <c r="O80" s="40">
        <f t="shared" si="4"/>
        <v>21.858235191866719</v>
      </c>
      <c r="P80" s="40" t="str">
        <f t="shared" si="0"/>
        <v>ОДНОРОДНЫЕ</v>
      </c>
      <c r="Q80" s="15">
        <f t="shared" si="5"/>
        <v>73973.166666666657</v>
      </c>
    </row>
    <row r="81" spans="1:17" ht="30" x14ac:dyDescent="0.25">
      <c r="A81" s="40">
        <v>64</v>
      </c>
      <c r="B81" s="41" t="s">
        <v>30</v>
      </c>
      <c r="C81" s="79" t="s">
        <v>84</v>
      </c>
      <c r="D81" s="83" t="s">
        <v>94</v>
      </c>
      <c r="E81" s="43" t="s">
        <v>143</v>
      </c>
      <c r="F81" s="51">
        <v>47</v>
      </c>
      <c r="G81" s="52">
        <v>1180</v>
      </c>
      <c r="H81" s="52">
        <v>1190</v>
      </c>
      <c r="I81" s="53">
        <v>1205</v>
      </c>
      <c r="J81" s="42" t="s">
        <v>145</v>
      </c>
      <c r="K81" s="42" t="s">
        <v>145</v>
      </c>
      <c r="L81" s="42">
        <f t="shared" si="1"/>
        <v>1191.6666666666667</v>
      </c>
      <c r="M81" s="40">
        <f t="shared" si="2"/>
        <v>3</v>
      </c>
      <c r="N81" s="40">
        <f t="shared" si="3"/>
        <v>12.583057392117915</v>
      </c>
      <c r="O81" s="40">
        <f t="shared" si="4"/>
        <v>1.0559209000378669</v>
      </c>
      <c r="P81" s="40" t="str">
        <f t="shared" si="0"/>
        <v>ОДНОРОДНЫЕ</v>
      </c>
      <c r="Q81" s="15">
        <f t="shared" si="5"/>
        <v>56008.333333333336</v>
      </c>
    </row>
    <row r="82" spans="1:17" ht="18.75" x14ac:dyDescent="0.25">
      <c r="A82" s="7"/>
      <c r="B82" s="28" t="s">
        <v>23</v>
      </c>
      <c r="C82" s="29"/>
      <c r="D82" s="29"/>
      <c r="E82" s="29"/>
      <c r="F82" s="29"/>
      <c r="G82" s="38"/>
      <c r="H82" s="38"/>
      <c r="I82" s="34"/>
      <c r="J82" s="30"/>
      <c r="K82" s="30"/>
      <c r="L82" s="30"/>
      <c r="M82" s="31"/>
      <c r="N82" s="7"/>
      <c r="O82" s="7"/>
      <c r="P82" s="8"/>
      <c r="Q82" s="8">
        <f>SUM(Q18:Q81)</f>
        <v>1658867.4666666668</v>
      </c>
    </row>
    <row r="83" spans="1:17" ht="18.75" customHeight="1" x14ac:dyDescent="0.25">
      <c r="A83" s="127" t="s">
        <v>151</v>
      </c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  <c r="O83" s="127"/>
      <c r="P83" s="127"/>
      <c r="Q83" s="127"/>
    </row>
    <row r="84" spans="1:17" ht="49.5" customHeight="1" x14ac:dyDescent="0.25">
      <c r="A84" s="128"/>
      <c r="B84" s="128"/>
      <c r="C84" s="128"/>
      <c r="D84" s="128"/>
      <c r="E84" s="128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</row>
    <row r="85" spans="1:17" ht="19.5" x14ac:dyDescent="0.25">
      <c r="A85" s="22"/>
      <c r="B85" s="23"/>
      <c r="C85" s="23"/>
      <c r="D85" s="23"/>
      <c r="E85" s="24"/>
      <c r="F85" s="24"/>
      <c r="G85" s="24"/>
      <c r="H85" s="25"/>
      <c r="I85" s="36"/>
      <c r="J85" s="26"/>
      <c r="K85" s="22"/>
      <c r="L85" s="27"/>
      <c r="M85" s="22"/>
    </row>
    <row r="86" spans="1:17" ht="19.5" x14ac:dyDescent="0.25">
      <c r="A86" s="22"/>
      <c r="B86" s="23"/>
      <c r="C86" s="23"/>
      <c r="D86" s="23"/>
      <c r="E86" s="24"/>
      <c r="F86" s="24"/>
      <c r="G86" s="24"/>
      <c r="H86" s="25"/>
      <c r="I86" s="36"/>
      <c r="J86" s="26"/>
      <c r="K86" s="22"/>
      <c r="L86" s="27"/>
      <c r="M86" s="22"/>
    </row>
    <row r="87" spans="1:17" ht="19.5" x14ac:dyDescent="0.25">
      <c r="A87" s="21"/>
      <c r="B87" s="21"/>
      <c r="C87" s="21"/>
      <c r="D87" s="21"/>
      <c r="E87" s="21"/>
      <c r="F87" s="21"/>
      <c r="G87" s="21"/>
      <c r="H87" s="21"/>
      <c r="I87" s="37"/>
      <c r="J87" s="21"/>
      <c r="K87" s="133"/>
      <c r="L87" s="133"/>
      <c r="M87" s="133"/>
    </row>
    <row r="88" spans="1:17" ht="19.5" x14ac:dyDescent="0.25">
      <c r="A88" s="18"/>
      <c r="B88" s="23"/>
      <c r="C88" s="19"/>
      <c r="D88" s="19"/>
      <c r="E88" s="18"/>
      <c r="F88" s="18"/>
      <c r="G88" s="18"/>
      <c r="H88" s="18"/>
      <c r="I88" s="35"/>
      <c r="J88" s="20"/>
      <c r="K88" s="20"/>
      <c r="L88" s="20"/>
      <c r="M88" s="20"/>
    </row>
    <row r="133" spans="2:6" ht="15.75" x14ac:dyDescent="0.25">
      <c r="B133" s="16"/>
      <c r="C133" s="16"/>
      <c r="D133" s="16"/>
      <c r="E133" s="16"/>
      <c r="F133" s="16"/>
    </row>
    <row r="134" spans="2:6" ht="15.75" x14ac:dyDescent="0.25">
      <c r="B134" s="131"/>
      <c r="C134" s="131"/>
      <c r="D134" s="131"/>
      <c r="E134" s="131"/>
      <c r="F134" s="131"/>
    </row>
  </sheetData>
  <sheetProtection formatCells="0" formatColumns="0" formatRows="0" insertRows="0" deleteRows="0"/>
  <mergeCells count="30">
    <mergeCell ref="N2:Q3"/>
    <mergeCell ref="N1:Q1"/>
    <mergeCell ref="G3:L3"/>
    <mergeCell ref="N4:Q4"/>
    <mergeCell ref="E15:F15"/>
    <mergeCell ref="G15:Q15"/>
    <mergeCell ref="A5:Q5"/>
    <mergeCell ref="A8:R8"/>
    <mergeCell ref="A14:Q14"/>
    <mergeCell ref="A10:R10"/>
    <mergeCell ref="A9:Q9"/>
    <mergeCell ref="A7:Q7"/>
    <mergeCell ref="A13:Q13"/>
    <mergeCell ref="A12:Q12"/>
    <mergeCell ref="A11:Q11"/>
    <mergeCell ref="A6:Q6"/>
    <mergeCell ref="B134:F134"/>
    <mergeCell ref="B16:B17"/>
    <mergeCell ref="K87:M87"/>
    <mergeCell ref="A16:A17"/>
    <mergeCell ref="C16:C17"/>
    <mergeCell ref="E16:F16"/>
    <mergeCell ref="A15:D15"/>
    <mergeCell ref="A83:Q84"/>
    <mergeCell ref="Q16:Q17"/>
    <mergeCell ref="L16:L17"/>
    <mergeCell ref="M16:M17"/>
    <mergeCell ref="N16:N17"/>
    <mergeCell ref="O16:O17"/>
    <mergeCell ref="P16:P17"/>
  </mergeCells>
  <conditionalFormatting sqref="P18:P81">
    <cfRule type="expression" dxfId="8" priority="145" stopIfTrue="1">
      <formula>NOT(ISERROR(SEARCH("НЕОДНОРОДНЫЕ",P18)))</formula>
    </cfRule>
    <cfRule type="expression" dxfId="7" priority="146" stopIfTrue="1">
      <formula>NOT(ISERROR(SEARCH("ОДНОРОДНЫЕ",P18)))</formula>
    </cfRule>
    <cfRule type="expression" dxfId="6" priority="147" stopIfTrue="1">
      <formula>NOT(ISERROR(SEARCH("НЕОДНОРОДНЫЕ",P18)))</formula>
    </cfRule>
  </conditionalFormatting>
  <pageMargins left="0.25" right="0.25" top="0.75" bottom="0.75" header="0.3" footer="0.3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C78"/>
  <sheetViews>
    <sheetView tabSelected="1" view="pageBreakPreview" topLeftCell="A13" zoomScale="80" zoomScaleNormal="80" zoomScaleSheetLayoutView="80" workbookViewId="0">
      <selection activeCell="C13" sqref="C13:C14"/>
    </sheetView>
  </sheetViews>
  <sheetFormatPr defaultColWidth="9.140625" defaultRowHeight="15" x14ac:dyDescent="0.25"/>
  <cols>
    <col min="1" max="1" width="6.42578125" style="89" customWidth="1"/>
    <col min="2" max="2" width="26.28515625" style="89" customWidth="1"/>
    <col min="3" max="3" width="46.7109375" style="89" customWidth="1"/>
    <col min="4" max="5" width="9.140625" style="89"/>
    <col min="6" max="7" width="14.28515625" style="90" customWidth="1"/>
    <col min="8" max="8" width="14.28515625" style="91" customWidth="1"/>
    <col min="9" max="10" width="14.28515625" style="90" customWidth="1"/>
    <col min="11" max="11" width="14" style="90" customWidth="1"/>
    <col min="12" max="12" width="9.42578125" style="89" customWidth="1"/>
    <col min="13" max="13" width="13.140625" style="89" customWidth="1"/>
    <col min="14" max="14" width="12.85546875" style="89" customWidth="1"/>
    <col min="15" max="15" width="21.140625" style="89" customWidth="1"/>
    <col min="16" max="16" width="20.7109375" style="90" customWidth="1"/>
    <col min="17" max="18" width="14.42578125" style="1" customWidth="1"/>
    <col min="19" max="19" width="9.140625" style="1"/>
    <col min="20" max="20" width="13.140625" style="1" customWidth="1"/>
    <col min="21" max="16384" width="9.140625" style="1"/>
  </cols>
  <sheetData>
    <row r="2" spans="1:1017" ht="41.25" customHeight="1" x14ac:dyDescent="0.25">
      <c r="A2" s="137" t="s">
        <v>160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017" s="6" customFormat="1" ht="46.5" customHeight="1" x14ac:dyDescent="0.25">
      <c r="A3" s="143" t="s">
        <v>150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AMC3" s="5"/>
    </row>
    <row r="4" spans="1:1017" s="6" customFormat="1" ht="33" customHeight="1" x14ac:dyDescent="0.25">
      <c r="A4" s="143" t="s">
        <v>161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AMC4" s="5"/>
    </row>
    <row r="5" spans="1:1017" s="6" customFormat="1" x14ac:dyDescent="0.25">
      <c r="A5" s="143" t="s">
        <v>24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AMC5" s="5"/>
    </row>
    <row r="6" spans="1:1017" s="6" customFormat="1" ht="82.5" customHeight="1" x14ac:dyDescent="0.25">
      <c r="A6" s="144" t="s">
        <v>153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AMC6" s="5"/>
    </row>
    <row r="7" spans="1:1017" s="6" customFormat="1" ht="60.75" customHeight="1" x14ac:dyDescent="0.25">
      <c r="A7" s="144" t="s">
        <v>27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AMC7" s="5"/>
    </row>
    <row r="8" spans="1:1017" s="6" customFormat="1" ht="34.5" customHeight="1" x14ac:dyDescent="0.25">
      <c r="A8" s="144" t="s">
        <v>21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AMC8" s="5"/>
    </row>
    <row r="9" spans="1:1017" s="6" customFormat="1" ht="24" customHeight="1" x14ac:dyDescent="0.25">
      <c r="A9" s="143" t="s">
        <v>154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AMC9" s="5"/>
    </row>
    <row r="10" spans="1:1017" s="6" customFormat="1" ht="72" customHeight="1" x14ac:dyDescent="0.25">
      <c r="A10" s="147" t="s">
        <v>163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AMC10" s="5"/>
    </row>
    <row r="11" spans="1:1017" s="6" customFormat="1" ht="18.75" customHeight="1" thickBot="1" x14ac:dyDescent="0.3">
      <c r="A11" s="143" t="s">
        <v>155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AMC11" s="5"/>
    </row>
    <row r="12" spans="1:1017" ht="36.6" customHeight="1" thickBot="1" x14ac:dyDescent="0.3">
      <c r="A12" s="126" t="s">
        <v>26</v>
      </c>
      <c r="B12" s="149"/>
      <c r="C12" s="126"/>
      <c r="D12" s="139">
        <f>P17</f>
        <v>105300</v>
      </c>
      <c r="E12" s="150"/>
      <c r="F12" s="151" t="s">
        <v>162</v>
      </c>
      <c r="G12" s="152"/>
      <c r="H12" s="152"/>
      <c r="I12" s="152"/>
      <c r="J12" s="152"/>
      <c r="K12" s="152"/>
      <c r="L12" s="152"/>
      <c r="M12" s="152"/>
      <c r="N12" s="152"/>
      <c r="O12" s="152"/>
      <c r="P12" s="152"/>
    </row>
    <row r="13" spans="1:1017" ht="32.25" customHeight="1" thickBot="1" x14ac:dyDescent="0.3">
      <c r="A13" s="161" t="s">
        <v>1</v>
      </c>
      <c r="B13" s="163" t="s">
        <v>156</v>
      </c>
      <c r="C13" s="130" t="s">
        <v>157</v>
      </c>
      <c r="D13" s="130" t="s">
        <v>2</v>
      </c>
      <c r="E13" s="130"/>
      <c r="F13" s="120" t="s">
        <v>15</v>
      </c>
      <c r="G13" s="120" t="s">
        <v>17</v>
      </c>
      <c r="H13" s="121" t="s">
        <v>16</v>
      </c>
      <c r="I13" s="122" t="s">
        <v>14</v>
      </c>
      <c r="J13" s="120" t="s">
        <v>3</v>
      </c>
      <c r="K13" s="165" t="s">
        <v>4</v>
      </c>
      <c r="L13" s="157" t="s">
        <v>5</v>
      </c>
      <c r="M13" s="157" t="s">
        <v>6</v>
      </c>
      <c r="N13" s="157" t="s">
        <v>7</v>
      </c>
      <c r="O13" s="157" t="s">
        <v>8</v>
      </c>
      <c r="P13" s="129" t="s">
        <v>168</v>
      </c>
    </row>
    <row r="14" spans="1:1017" ht="54.75" customHeight="1" x14ac:dyDescent="0.25">
      <c r="A14" s="162"/>
      <c r="B14" s="164"/>
      <c r="C14" s="158"/>
      <c r="D14" s="117" t="s">
        <v>9</v>
      </c>
      <c r="E14" s="117" t="s">
        <v>10</v>
      </c>
      <c r="F14" s="118" t="s">
        <v>166</v>
      </c>
      <c r="G14" s="124" t="s">
        <v>166</v>
      </c>
      <c r="H14" s="124" t="s">
        <v>166</v>
      </c>
      <c r="I14" s="124" t="s">
        <v>166</v>
      </c>
      <c r="J14" s="124" t="s">
        <v>166</v>
      </c>
      <c r="K14" s="166"/>
      <c r="L14" s="158"/>
      <c r="M14" s="158"/>
      <c r="N14" s="158"/>
      <c r="O14" s="158"/>
      <c r="P14" s="166"/>
    </row>
    <row r="15" spans="1:1017" s="112" customFormat="1" ht="77.25" customHeight="1" x14ac:dyDescent="0.25">
      <c r="A15" s="7">
        <v>1</v>
      </c>
      <c r="B15" s="148" t="s">
        <v>158</v>
      </c>
      <c r="C15" s="115" t="s">
        <v>165</v>
      </c>
      <c r="D15" s="123" t="s">
        <v>135</v>
      </c>
      <c r="E15" s="116">
        <v>1</v>
      </c>
      <c r="F15" s="15">
        <v>49950</v>
      </c>
      <c r="G15" s="15">
        <v>55000</v>
      </c>
      <c r="H15" s="119">
        <v>53000</v>
      </c>
      <c r="I15" s="8" t="s">
        <v>145</v>
      </c>
      <c r="J15" s="8" t="s">
        <v>145</v>
      </c>
      <c r="K15" s="8">
        <f>AVERAGE(F15:I15)</f>
        <v>52650</v>
      </c>
      <c r="L15" s="7">
        <f t="shared" ref="L15" si="0">COUNT(F15:J15)</f>
        <v>3</v>
      </c>
      <c r="M15" s="7">
        <f t="shared" ref="M15" si="1">STDEV(F15,G15,H15,I15,J15)</f>
        <v>2543.127995205904</v>
      </c>
      <c r="N15" s="7">
        <f t="shared" ref="N15" si="2">M15/K15*100</f>
        <v>4.8302526024803489</v>
      </c>
      <c r="O15" s="7" t="str">
        <f t="shared" ref="O15" si="3">IF(N15&lt;33,"ОДНОРОДНЫЕ","НЕОДНОРОДНЫЕ")</f>
        <v>ОДНОРОДНЫЕ</v>
      </c>
      <c r="P15" s="15">
        <f>E15*K15</f>
        <v>52650</v>
      </c>
      <c r="T15" s="114"/>
    </row>
    <row r="16" spans="1:1017" s="112" customFormat="1" ht="77.25" customHeight="1" x14ac:dyDescent="0.25">
      <c r="A16" s="7">
        <v>2</v>
      </c>
      <c r="B16" s="148"/>
      <c r="C16" s="115" t="s">
        <v>164</v>
      </c>
      <c r="D16" s="123" t="s">
        <v>135</v>
      </c>
      <c r="E16" s="116">
        <v>1</v>
      </c>
      <c r="F16" s="15">
        <v>49950</v>
      </c>
      <c r="G16" s="15">
        <v>55000</v>
      </c>
      <c r="H16" s="119">
        <v>53000</v>
      </c>
      <c r="I16" s="8" t="s">
        <v>145</v>
      </c>
      <c r="J16" s="8" t="s">
        <v>145</v>
      </c>
      <c r="K16" s="8">
        <f>AVERAGE(F16:I16)</f>
        <v>52650</v>
      </c>
      <c r="L16" s="7">
        <f t="shared" ref="L16" si="4">COUNT(F16:J16)</f>
        <v>3</v>
      </c>
      <c r="M16" s="7">
        <f t="shared" ref="M16" si="5">STDEV(F16,G16,H16,I16,J16)</f>
        <v>2543.127995205904</v>
      </c>
      <c r="N16" s="7">
        <f t="shared" ref="N16" si="6">M16/K16*100</f>
        <v>4.8302526024803489</v>
      </c>
      <c r="O16" s="7" t="str">
        <f t="shared" ref="O16" si="7">IF(N16&lt;33,"ОДНОРОДНЫЕ","НЕОДНОРОДНЫЕ")</f>
        <v>ОДНОРОДНЫЕ</v>
      </c>
      <c r="P16" s="15">
        <f>E16*K16</f>
        <v>52650</v>
      </c>
      <c r="T16" s="114"/>
    </row>
    <row r="17" spans="1:20" s="112" customFormat="1" ht="21.75" customHeight="1" x14ac:dyDescent="0.25">
      <c r="A17" s="153" t="s">
        <v>159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">
        <f>SUM(P15:P16)</f>
        <v>105300</v>
      </c>
      <c r="T17" s="114"/>
    </row>
    <row r="18" spans="1:20" s="86" customFormat="1" ht="40.5" customHeight="1" x14ac:dyDescent="0.25">
      <c r="A18" s="167" t="s">
        <v>167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9"/>
      <c r="T18" s="9"/>
    </row>
    <row r="19" spans="1:20" s="86" customFormat="1" ht="23.25" customHeight="1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9"/>
      <c r="T19" s="9"/>
    </row>
    <row r="20" spans="1:20" s="86" customFormat="1" ht="18.75" customHeight="1" x14ac:dyDescent="0.25">
      <c r="A20" s="146" t="s">
        <v>169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6"/>
      <c r="L20" s="97"/>
      <c r="M20" s="92"/>
      <c r="N20" s="92"/>
      <c r="O20" s="98"/>
      <c r="P20" s="98"/>
      <c r="Q20" s="9"/>
      <c r="T20" s="9"/>
    </row>
    <row r="21" spans="1:20" s="86" customFormat="1" ht="18.75" customHeight="1" x14ac:dyDescent="0.25">
      <c r="A21" s="146" t="s">
        <v>170</v>
      </c>
      <c r="B21" s="146"/>
      <c r="C21" s="146"/>
      <c r="D21" s="94"/>
      <c r="E21" s="94"/>
      <c r="F21" s="95"/>
      <c r="G21" s="95"/>
      <c r="H21" s="89"/>
      <c r="I21" s="96"/>
      <c r="J21" s="96"/>
      <c r="K21" s="96"/>
      <c r="L21" s="97"/>
      <c r="M21" s="92"/>
      <c r="N21" s="92"/>
      <c r="O21" s="98"/>
      <c r="P21" s="98"/>
      <c r="Q21" s="9"/>
      <c r="R21" s="9"/>
    </row>
    <row r="22" spans="1:20" s="86" customFormat="1" ht="6.75" customHeight="1" x14ac:dyDescent="0.25">
      <c r="A22" s="92"/>
      <c r="B22" s="93"/>
      <c r="C22" s="94"/>
      <c r="D22" s="94"/>
      <c r="E22" s="94"/>
      <c r="F22" s="95"/>
      <c r="G22" s="95"/>
      <c r="H22" s="89"/>
      <c r="I22" s="96"/>
      <c r="J22" s="96"/>
      <c r="K22" s="96"/>
      <c r="L22" s="97"/>
      <c r="M22" s="92"/>
      <c r="N22" s="92"/>
      <c r="O22" s="98"/>
      <c r="P22" s="98"/>
      <c r="Q22" s="9"/>
      <c r="R22" s="9"/>
    </row>
    <row r="23" spans="1:20" s="85" customFormat="1" ht="260.25" customHeight="1" x14ac:dyDescent="0.25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87"/>
      <c r="R23" s="87"/>
    </row>
    <row r="24" spans="1:20" s="85" customFormat="1" ht="42" customHeight="1" x14ac:dyDescent="0.25">
      <c r="A24" s="99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13" t="s">
        <v>19</v>
      </c>
      <c r="P24" s="100"/>
      <c r="Q24" s="87"/>
      <c r="R24" s="87"/>
    </row>
    <row r="25" spans="1:20" s="85" customFormat="1" ht="18.75" customHeight="1" x14ac:dyDescent="0.25">
      <c r="A25" s="160"/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</row>
    <row r="26" spans="1:20" s="85" customFormat="1" ht="6.75" customHeight="1" x14ac:dyDescent="0.25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</row>
    <row r="27" spans="1:20" s="85" customFormat="1" ht="18.75" hidden="1" customHeight="1" x14ac:dyDescent="0.25">
      <c r="A27" s="160"/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</row>
    <row r="28" spans="1:20" s="85" customFormat="1" ht="23.25" hidden="1" customHeight="1" x14ac:dyDescent="0.25">
      <c r="A28" s="160"/>
      <c r="B28" s="160"/>
      <c r="C28" s="160"/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</row>
    <row r="29" spans="1:20" s="85" customFormat="1" ht="19.5" x14ac:dyDescent="0.25">
      <c r="A29" s="101"/>
      <c r="B29" s="23"/>
      <c r="C29" s="23"/>
      <c r="D29" s="88"/>
      <c r="E29" s="88"/>
      <c r="F29" s="88" t="s">
        <v>19</v>
      </c>
      <c r="G29" s="102"/>
      <c r="H29" s="103"/>
      <c r="I29" s="104"/>
      <c r="J29" s="101"/>
      <c r="K29" s="105"/>
      <c r="L29" s="101"/>
      <c r="M29" s="92"/>
      <c r="N29" s="92"/>
      <c r="O29" s="92"/>
      <c r="P29" s="98"/>
    </row>
    <row r="30" spans="1:20" ht="19.5" x14ac:dyDescent="0.25">
      <c r="A30" s="101"/>
      <c r="B30" s="23"/>
      <c r="C30" s="23"/>
      <c r="D30" s="88"/>
      <c r="E30" s="88"/>
      <c r="F30" s="106"/>
      <c r="G30" s="106"/>
      <c r="H30" s="106"/>
      <c r="I30" s="104"/>
      <c r="J30" s="101"/>
      <c r="K30" s="105"/>
      <c r="L30" s="101"/>
    </row>
    <row r="31" spans="1:20" ht="19.5" x14ac:dyDescent="0.25">
      <c r="A31" s="21"/>
      <c r="B31" s="21"/>
      <c r="C31" s="21"/>
      <c r="D31" s="21"/>
      <c r="E31" s="21"/>
      <c r="F31" s="107"/>
      <c r="G31" s="106"/>
      <c r="H31" s="106"/>
      <c r="I31" s="21"/>
      <c r="J31" s="155"/>
      <c r="K31" s="155"/>
      <c r="L31" s="155"/>
    </row>
    <row r="32" spans="1:20" ht="19.5" x14ac:dyDescent="0.25">
      <c r="A32" s="108"/>
      <c r="B32" s="23"/>
      <c r="C32" s="101"/>
      <c r="D32" s="108"/>
      <c r="E32" s="108"/>
      <c r="F32" s="107"/>
      <c r="G32" s="106"/>
      <c r="H32" s="106"/>
      <c r="I32" s="109"/>
      <c r="J32" s="109"/>
      <c r="K32" s="109"/>
      <c r="L32" s="109"/>
    </row>
    <row r="33" spans="5:12" x14ac:dyDescent="0.25">
      <c r="E33" s="92"/>
      <c r="F33" s="106"/>
      <c r="G33" s="106"/>
      <c r="H33" s="106"/>
      <c r="I33" s="98"/>
      <c r="J33" s="98"/>
      <c r="K33" s="98"/>
      <c r="L33" s="92"/>
    </row>
    <row r="34" spans="5:12" x14ac:dyDescent="0.25">
      <c r="E34" s="92"/>
      <c r="F34" s="98"/>
      <c r="G34" s="98"/>
      <c r="H34" s="110"/>
      <c r="I34" s="98"/>
      <c r="J34" s="98"/>
      <c r="K34" s="98"/>
      <c r="L34" s="92"/>
    </row>
    <row r="35" spans="5:12" x14ac:dyDescent="0.25">
      <c r="E35" s="92"/>
      <c r="F35" s="98"/>
      <c r="G35" s="98"/>
      <c r="H35" s="110"/>
      <c r="I35" s="98"/>
      <c r="J35" s="98"/>
      <c r="K35" s="98"/>
      <c r="L35" s="92"/>
    </row>
    <row r="42" spans="5:12" x14ac:dyDescent="0.25">
      <c r="H42" s="91" t="s">
        <v>19</v>
      </c>
    </row>
    <row r="77" spans="2:5" ht="15.75" x14ac:dyDescent="0.25">
      <c r="B77" s="111"/>
      <c r="C77" s="111"/>
      <c r="D77" s="111"/>
      <c r="E77" s="111"/>
    </row>
    <row r="78" spans="2:5" ht="15.75" x14ac:dyDescent="0.25">
      <c r="B78" s="156"/>
      <c r="C78" s="156"/>
      <c r="D78" s="156"/>
      <c r="E78" s="156"/>
    </row>
  </sheetData>
  <sheetProtection formatCells="0" formatColumns="0" formatRows="0" insertRows="0" deleteRows="0"/>
  <mergeCells count="32">
    <mergeCell ref="A17:O17"/>
    <mergeCell ref="J31:L31"/>
    <mergeCell ref="B78:E78"/>
    <mergeCell ref="L13:L14"/>
    <mergeCell ref="M13:M14"/>
    <mergeCell ref="N13:N14"/>
    <mergeCell ref="A23:P23"/>
    <mergeCell ref="O13:O14"/>
    <mergeCell ref="P13:P14"/>
    <mergeCell ref="A25:P28"/>
    <mergeCell ref="A13:A14"/>
    <mergeCell ref="B13:B14"/>
    <mergeCell ref="C13:C14"/>
    <mergeCell ref="D13:E13"/>
    <mergeCell ref="K13:K14"/>
    <mergeCell ref="A18:P18"/>
    <mergeCell ref="A20:K20"/>
    <mergeCell ref="A21:C21"/>
    <mergeCell ref="A2:P2"/>
    <mergeCell ref="A3:P3"/>
    <mergeCell ref="A4:P4"/>
    <mergeCell ref="A10:P10"/>
    <mergeCell ref="A9:P9"/>
    <mergeCell ref="A5:P5"/>
    <mergeCell ref="A6:P6"/>
    <mergeCell ref="A7:P7"/>
    <mergeCell ref="A8:P8"/>
    <mergeCell ref="B15:B16"/>
    <mergeCell ref="A11:P11"/>
    <mergeCell ref="A12:C12"/>
    <mergeCell ref="D12:E12"/>
    <mergeCell ref="F12:P12"/>
  </mergeCells>
  <conditionalFormatting sqref="O15">
    <cfRule type="expression" dxfId="5" priority="52" stopIfTrue="1">
      <formula>NOT(ISERROR(SEARCH("НЕОДНОРОДНЫЕ",O15)))</formula>
    </cfRule>
    <cfRule type="expression" dxfId="4" priority="53" stopIfTrue="1">
      <formula>NOT(ISERROR(SEARCH("ОДНОРОДНЫЕ",O15)))</formula>
    </cfRule>
    <cfRule type="expression" dxfId="3" priority="54" stopIfTrue="1">
      <formula>NOT(ISERROR(SEARCH("НЕОДНОРОДНЫЕ",O15)))</formula>
    </cfRule>
  </conditionalFormatting>
  <conditionalFormatting sqref="O16">
    <cfRule type="expression" dxfId="2" priority="4" stopIfTrue="1">
      <formula>NOT(ISERROR(SEARCH("НЕОДНОРОДНЫЕ",O16)))</formula>
    </cfRule>
    <cfRule type="expression" dxfId="1" priority="5" stopIfTrue="1">
      <formula>NOT(ISERROR(SEARCH("ОДНОРОДНЫЕ",O16)))</formula>
    </cfRule>
    <cfRule type="expression" dxfId="0" priority="6" stopIfTrue="1">
      <formula>NOT(ISERROR(SEARCH("НЕОДНОРОДНЫЕ",O16)))</formula>
    </cfRule>
  </conditionalFormatting>
  <pageMargins left="0.62992125984251968" right="0.23622047244094491" top="0.19685039370078741" bottom="0.15748031496062992" header="0.31496062992125984" footer="0.31496062992125984"/>
  <pageSetup paperSize="9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Исправленный</vt:lpstr>
      <vt:lpstr>Лист2</vt:lpstr>
      <vt:lpstr>Исправленный!Область_печати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Мороженко Анна Геннадьевна</cp:lastModifiedBy>
  <cp:lastPrinted>2026-06-25T08:49:50Z</cp:lastPrinted>
  <dcterms:created xsi:type="dcterms:W3CDTF">2006-09-28T08:33:00Z</dcterms:created>
  <dcterms:modified xsi:type="dcterms:W3CDTF">2026-06-25T08:51:25Z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1049-10.1.0.5672</vt:lpwstr>
  </property>
</Properties>
</file>