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\\gctm.local\work units\!KS\ЕАТ Березка\БЕРЕЗКА ВВ в работе\2026\28 Братик\"/>
    </mc:Choice>
  </mc:AlternateContent>
  <xr:revisionPtr revIDLastSave="0" documentId="13_ncr:1_{04845A8A-2C4F-43F9-BCE6-D1CAE66ECDFB}" xr6:coauthVersionLast="47" xr6:coauthVersionMax="47" xr10:uidLastSave="{00000000-0000-0000-0000-000000000000}"/>
  <bookViews>
    <workbookView xWindow="-16320" yWindow="-120" windowWidth="16440" windowHeight="28440" tabRatio="500" xr2:uid="{00000000-000D-0000-FFFF-FFFF00000000}"/>
  </bookViews>
  <sheets>
    <sheet name="Лист1" sheetId="1" r:id="rId1"/>
  </sheets>
  <definedNames>
    <definedName name="_xlnm.Print_Area" localSheetId="0">Лист1!$A$1:$L$25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2" i="1" l="1"/>
  <c r="K13" i="1"/>
  <c r="K14" i="1"/>
  <c r="K15" i="1"/>
  <c r="K16" i="1"/>
  <c r="K17" i="1"/>
  <c r="K18" i="1"/>
  <c r="K19" i="1"/>
  <c r="K20" i="1"/>
  <c r="K21" i="1"/>
  <c r="K22" i="1"/>
  <c r="J12" i="1"/>
  <c r="J13" i="1"/>
  <c r="J14" i="1"/>
  <c r="J15" i="1"/>
  <c r="J16" i="1"/>
  <c r="J17" i="1"/>
  <c r="J18" i="1"/>
  <c r="J19" i="1"/>
  <c r="J20" i="1"/>
  <c r="J21" i="1"/>
  <c r="J22" i="1"/>
  <c r="I13" i="1"/>
  <c r="L13" i="1" s="1"/>
  <c r="I14" i="1"/>
  <c r="L14" i="1" s="1"/>
  <c r="I15" i="1"/>
  <c r="L15" i="1" s="1"/>
  <c r="I16" i="1"/>
  <c r="L16" i="1" s="1"/>
  <c r="I17" i="1"/>
  <c r="L17" i="1" s="1"/>
  <c r="I18" i="1"/>
  <c r="L18" i="1" s="1"/>
  <c r="I19" i="1"/>
  <c r="L19" i="1" s="1"/>
  <c r="I20" i="1"/>
  <c r="L20" i="1" s="1"/>
  <c r="I21" i="1"/>
  <c r="L21" i="1" s="1"/>
  <c r="I22" i="1"/>
  <c r="L22" i="1" s="1"/>
  <c r="I12" i="1"/>
  <c r="L12" i="1" s="1"/>
  <c r="I11" i="1" l="1"/>
  <c r="L11" i="1" s="1"/>
  <c r="J11" i="1" l="1"/>
  <c r="K11" i="1"/>
  <c r="L23" i="1" l="1"/>
</calcChain>
</file>

<file path=xl/sharedStrings.xml><?xml version="1.0" encoding="utf-8"?>
<sst xmlns="http://schemas.openxmlformats.org/spreadsheetml/2006/main" count="71" uniqueCount="56">
  <si>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</si>
  <si>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Используемый метод определения НМЦК 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</si>
  <si>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 
Расчет выполнен в соответствии с Методическими рекомендациями, утвержденными приказом МЭР РФ от 02.10.2013 №567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</si>
  <si>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</si>
  <si>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</si>
  <si>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</si>
  <si>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</si>
  <si>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</si>
  <si>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Среднее квадратичное отклонение</t>
  </si>
  <si>
    <t>Коэффициент вариации (%)</t>
  </si>
  <si>
    <t>НМЦК (рын)</t>
  </si>
  <si>
    <t>Цена (руб.)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</si>
  <si>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</si>
  <si>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1</t>
  </si>
  <si>
    <t>2</t>
  </si>
  <si>
    <t>Поставщик 1</t>
  </si>
  <si>
    <t>Поставщик 2</t>
  </si>
  <si>
    <t>Поставщик 3</t>
  </si>
  <si>
    <t>РАСЧЕТ НМЦК</t>
  </si>
  <si>
    <t>Средняя цена (руб.)</t>
  </si>
  <si>
    <t>Объект закупки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</si>
  <si>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</si>
  <si>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</si>
  <si>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</si>
  <si>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</si>
  <si>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</si>
  <si>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</si>
  <si>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</si>
  <si>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</si>
  <si>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</si>
  <si>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</si>
  <si>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Поставка инструмента и оборудования</t>
  </si>
  <si>
    <t>Аккумуляторный перфоратор Makita LXT DHR241RFE</t>
  </si>
  <si>
    <t>Термотрансферный принтер этикеток TSC TE300</t>
  </si>
  <si>
    <t>Риббон Wax/Resin 60 мм х 300 м OUT (диаметр втулки 25 мм)</t>
  </si>
  <si>
    <t>Термотрансферные этикетки 58х40 мм ПП полипропиленовые (печать риббоном!) (1 рулон на 500 эт. втулка 40 мм./D74 мм)</t>
  </si>
  <si>
    <t>Бензотриммер PATRIOT PT 555 1+1 250106230</t>
  </si>
  <si>
    <t>Лобзик Makita CXT JV101DWAE</t>
  </si>
  <si>
    <t>Аккумуляторная отрезная машина Интерскол ОМА-76/12 АПИ-Т 810.2.2.70 (Li-ion, 2 АКБx2А/ч + ЗУ, кейс)</t>
  </si>
  <si>
    <t>Садовый стол складной Стул груп Кейт 74 - 152 см x 152 см x 74 см пластик белый</t>
  </si>
  <si>
    <t>Налобный фонарь Сибирский Следопыт Вольт, 1L, zoom, аккумулятор 220В+12В, 500 лм, 120 PF-PFL-HL24</t>
  </si>
  <si>
    <t>Пусковые провода Nova Bright fusion 700А морозостойкие, в сумке, 4 м 46779</t>
  </si>
  <si>
    <t>Винт Insparion 8x20 мм DIN 912 12,9 с цилиндр. головкой ,внешний шестигранник, каленый (10 шт) С1-00001510</t>
  </si>
  <si>
    <t>Винт с внутренним шестигранником МЕТАЛЛСЕРВИС M8x20 DIN 912 цинк, 30 шт. 1239387</t>
  </si>
  <si>
    <t>25.94.1</t>
  </si>
  <si>
    <t>29.31.10.000</t>
  </si>
  <si>
    <t>27.40.21.120</t>
  </si>
  <si>
    <t>31.09.14.190</t>
  </si>
  <si>
    <t xml:space="preserve">28.24.11.000 </t>
  </si>
  <si>
    <t>28.30.40.000</t>
  </si>
  <si>
    <t>32.99.16.130</t>
  </si>
  <si>
    <t>26.20.16.125</t>
  </si>
  <si>
    <t>28.24.11.000</t>
  </si>
  <si>
    <t>упак.</t>
  </si>
  <si>
    <t>шт.</t>
  </si>
  <si>
    <t>НМЦК составляет: 165 093 (сто шестьдесят пять тысяч девяносто три) рубля 86 копеек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</si>
</sst>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2" x14ac:knownFonts="1">
    <font>
      <sz val="11"/>
      <color rgb="FF000000"/>
      <name val="Calibri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Calibri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 applyAlignment="0"/>
    <xf numFmtId="0" fontId="5" fillId="0" borderId="0" applyNumberFormat="0" applyFill="0" applyBorder="0" applyAlignment="0" applyProtection="0"/>
  </cellStyleXfs>
  <cellXfs count="4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  <xf numFmtId="2" fontId="1" fillId="0" borderId="7" xfId="0" applyNumberFormat="1" applyFont="1" applyBorder="1"/>
    <xf numFmtId="164" fontId="8" fillId="0" borderId="1" xfId="0" applyNumberFormat="1" applyFont="1" applyBorder="1" applyAlignment="1">
      <alignment horizontal="center" vertical="center" wrapText="1"/>
    </xf>
    <xf numFmtId="49" fontId="8" fillId="0" borderId="4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 wrapText="1"/>
    </xf>
    <xf numFmtId="2" fontId="2" fillId="0" borderId="0" xfId="0" applyNumberFormat="1" applyFont="1" applyAlignment="1">
      <alignment horizontal="center" vertical="center"/>
    </xf>
    <xf numFmtId="164" fontId="8" fillId="0" borderId="10" xfId="0" applyNumberFormat="1" applyFont="1" applyBorder="1" applyAlignment="1">
      <alignment horizontal="center" vertical="center" wrapText="1"/>
    </xf>
    <xf numFmtId="2" fontId="8" fillId="0" borderId="10" xfId="0" applyNumberFormat="1" applyFont="1" applyBorder="1" applyAlignment="1">
      <alignment vertical="center"/>
    </xf>
    <xf numFmtId="2" fontId="8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2" fontId="10" fillId="0" borderId="1" xfId="0" applyNumberFormat="1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2" fontId="10" fillId="0" borderId="1" xfId="1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7" fillId="2" borderId="5" xfId="0" applyFont="1" applyFill="1" applyBorder="1" applyAlignment="1">
      <alignment horizontal="left" vertical="center" wrapText="1"/>
    </xf>
    <xf numFmtId="0" fontId="7" fillId="2" borderId="6" xfId="0" applyFont="1" applyFill="1" applyBorder="1" applyAlignment="1">
      <alignment horizontal="left" vertical="center" wrapText="1"/>
    </xf>
    <xf numFmtId="0" fontId="7" fillId="2" borderId="9" xfId="0" applyFont="1" applyFill="1" applyBorder="1" applyAlignment="1">
      <alignment horizontal="left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7</xdr:row>
      <xdr:rowOff>182245</xdr:rowOff>
    </xdr:from>
    <xdr:to>
      <xdr:col>1</xdr:col>
      <xdr:colOff>1521301</xdr:colOff>
      <xdr:row>7</xdr:row>
      <xdr:rowOff>802005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2354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11</xdr:col>
      <xdr:colOff>219075</xdr:colOff>
      <xdr:row>9</xdr:row>
      <xdr:rowOff>85725</xdr:rowOff>
    </xdr:from>
    <xdr:to>
      <xdr:col>11</xdr:col>
      <xdr:colOff>1619885</xdr:colOff>
      <xdr:row>9</xdr:row>
      <xdr:rowOff>614045</xdr:rowOff>
    </xdr:to>
    <xdr:pic>
      <xdr:nvPicPr>
        <xdr:cNvPr id="3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57425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9</xdr:col>
      <xdr:colOff>123825</xdr:colOff>
      <xdr:row>9</xdr:row>
      <xdr:rowOff>76200</xdr:rowOff>
    </xdr:from>
    <xdr:to>
      <xdr:col>9</xdr:col>
      <xdr:colOff>1200150</xdr:colOff>
      <xdr:row>9</xdr:row>
      <xdr:rowOff>601980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10</xdr:col>
      <xdr:colOff>180976</xdr:colOff>
      <xdr:row>9</xdr:row>
      <xdr:rowOff>152399</xdr:rowOff>
    </xdr:from>
    <xdr:to>
      <xdr:col>10</xdr:col>
      <xdr:colOff>1381126</xdr:colOff>
      <xdr:row>9</xdr:row>
      <xdr:rowOff>608964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26"/>
  <sheetViews>
    <sheetView tabSelected="1" view="pageBreakPreview" zoomScaleNormal="100" zoomScaleSheetLayoutView="100" workbookViewId="0">
      <selection activeCell="C21" sqref="C21"/>
    </sheetView>
  </sheetViews>
  <sheetFormatPr defaultColWidth="9" defaultRowHeight="15" x14ac:dyDescent="0.25"/>
  <cols>
    <col min="1" max="1" width="7.85546875" customWidth="1"/>
    <col min="2" max="2" width="33.42578125" bestFit="1" customWidth="1"/>
    <col min="3" max="3" width="12.85546875" bestFit="1" customWidth="1"/>
    <col min="4" max="4" width="17" customWidth="1"/>
    <col min="5" max="5" width="8.85546875" customWidth="1"/>
    <col min="6" max="8" width="22" style="1" customWidth="1"/>
    <col min="9" max="9" width="19.5703125" style="1" customWidth="1"/>
    <col min="10" max="10" width="20.5703125" style="1" customWidth="1"/>
    <col min="11" max="11" width="23" style="1" customWidth="1"/>
    <col min="12" max="12" width="27.7109375" customWidth="1"/>
    <col min="13" max="13" width="18.42578125" customWidth="1"/>
    <col min="14" max="1007" width="9.140625" customWidth="1"/>
  </cols>
  <sheetData>
    <row r="1" spans="1:14" ht="15" customHeight="1" x14ac:dyDescent="0.25">
      <c r="A1" s="2"/>
      <c r="B1" s="2"/>
      <c r="C1" s="2"/>
      <c r="D1" s="2"/>
      <c r="E1" s="2"/>
      <c r="F1" s="3"/>
      <c r="G1" s="3"/>
      <c r="H1" s="3"/>
      <c r="I1" s="3"/>
      <c r="J1" s="3"/>
      <c r="K1" s="3"/>
    </row>
    <row r="2" spans="1:14" ht="41.1" customHeight="1" x14ac:dyDescent="0.3">
      <c r="A2" s="36" t="s">
        <v>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4" ht="15" customHeight="1" x14ac:dyDescent="0.25">
      <c r="A3" s="2"/>
      <c r="B3" s="2"/>
      <c r="C3" s="2"/>
      <c r="D3" s="2"/>
      <c r="E3" s="2"/>
      <c r="F3" s="3"/>
      <c r="G3" s="3"/>
      <c r="H3" s="3"/>
      <c r="I3" s="3"/>
      <c r="J3" s="3"/>
      <c r="K3" s="3"/>
    </row>
    <row r="4" spans="1:14" x14ac:dyDescent="0.25">
      <c r="A4" s="2"/>
      <c r="B4" s="2"/>
      <c r="C4" s="2"/>
      <c r="D4" s="2"/>
      <c r="E4" s="2"/>
      <c r="F4" s="3"/>
      <c r="G4" s="3"/>
      <c r="H4" s="3"/>
      <c r="I4" s="3"/>
      <c r="J4" s="4"/>
      <c r="K4" s="3"/>
    </row>
    <row r="5" spans="1:14" ht="27" customHeight="1" x14ac:dyDescent="0.25">
      <c r="A5" s="37" t="s">
        <v>20</v>
      </c>
      <c r="B5" s="37"/>
      <c r="C5" s="41" t="s">
        <v>31</v>
      </c>
      <c r="D5" s="42"/>
      <c r="E5" s="42"/>
      <c r="F5" s="42"/>
      <c r="G5" s="42"/>
      <c r="H5" s="42"/>
      <c r="I5" s="42"/>
      <c r="J5" s="42"/>
      <c r="K5" s="42"/>
      <c r="L5" s="43"/>
    </row>
    <row r="6" spans="1:14" ht="47.25" customHeight="1" x14ac:dyDescent="0.25">
      <c r="A6" s="37" t="s">
        <v>1</v>
      </c>
      <c r="B6" s="37"/>
      <c r="C6" s="38" t="s">
        <v>2</v>
      </c>
      <c r="D6" s="39"/>
      <c r="E6" s="39"/>
      <c r="F6" s="39"/>
      <c r="G6" s="39"/>
      <c r="H6" s="39"/>
      <c r="I6" s="39"/>
      <c r="J6" s="39"/>
      <c r="K6" s="39"/>
      <c r="L6" s="40"/>
    </row>
    <row r="7" spans="1:14" ht="42.75" customHeight="1" x14ac:dyDescent="0.25">
      <c r="A7" s="31" t="s">
        <v>18</v>
      </c>
      <c r="B7" s="32"/>
      <c r="C7" s="33"/>
      <c r="D7" s="33"/>
      <c r="E7" s="33"/>
      <c r="F7" s="33"/>
      <c r="G7" s="33"/>
      <c r="H7" s="33"/>
      <c r="I7" s="33"/>
      <c r="J7" s="33"/>
      <c r="K7" s="33"/>
      <c r="L7" s="34"/>
    </row>
    <row r="8" spans="1:14" ht="145.5" customHeight="1" x14ac:dyDescent="0.25">
      <c r="A8" s="35" t="s">
        <v>12</v>
      </c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</row>
    <row r="9" spans="1:14" ht="42" customHeight="1" x14ac:dyDescent="0.25">
      <c r="A9" s="24" t="s">
        <v>3</v>
      </c>
      <c r="B9" s="24" t="s">
        <v>4</v>
      </c>
      <c r="C9" s="25" t="s">
        <v>5</v>
      </c>
      <c r="D9" s="24" t="s">
        <v>6</v>
      </c>
      <c r="E9" s="25" t="s">
        <v>7</v>
      </c>
      <c r="F9" s="5" t="s">
        <v>15</v>
      </c>
      <c r="G9" s="5" t="s">
        <v>16</v>
      </c>
      <c r="H9" s="5" t="s">
        <v>17</v>
      </c>
      <c r="I9" s="25" t="s">
        <v>19</v>
      </c>
      <c r="J9" s="6" t="s">
        <v>8</v>
      </c>
      <c r="K9" s="6" t="s">
        <v>9</v>
      </c>
      <c r="L9" s="16" t="s">
        <v>10</v>
      </c>
    </row>
    <row r="10" spans="1:14" ht="58.5" customHeight="1" x14ac:dyDescent="0.25">
      <c r="A10" s="24"/>
      <c r="B10" s="24"/>
      <c r="C10" s="25"/>
      <c r="D10" s="24"/>
      <c r="E10" s="25"/>
      <c r="F10" s="5" t="s">
        <v>11</v>
      </c>
      <c r="G10" s="5" t="s">
        <v>11</v>
      </c>
      <c r="H10" s="5" t="s">
        <v>11</v>
      </c>
      <c r="I10" s="25"/>
      <c r="J10" s="7"/>
      <c r="K10" s="7"/>
      <c r="L10" s="15"/>
    </row>
    <row r="11" spans="1:14" ht="25.5" x14ac:dyDescent="0.25">
      <c r="A11" s="8" t="s">
        <v>13</v>
      </c>
      <c r="B11" s="9" t="s">
        <v>32</v>
      </c>
      <c r="C11" s="21" t="s">
        <v>52</v>
      </c>
      <c r="D11" s="8" t="s">
        <v>54</v>
      </c>
      <c r="E11" s="17">
        <v>1</v>
      </c>
      <c r="F11" s="18">
        <v>44567</v>
      </c>
      <c r="G11" s="18">
        <v>42940.9</v>
      </c>
      <c r="H11" s="19">
        <v>42290.3</v>
      </c>
      <c r="I11" s="10">
        <f>ROUND((AVERAGE(F11:H11)),2)</f>
        <v>43266.07</v>
      </c>
      <c r="J11" s="11">
        <f t="shared" ref="J11:J22" si="0">STDEV(F11:H11)</f>
        <v>1172.663951579194</v>
      </c>
      <c r="K11" s="12">
        <f t="shared" ref="K11:K22" si="1">STDEV(F11:H11)/AVERAGE(F11:H11)</f>
        <v>2.7103548853047131E-2</v>
      </c>
      <c r="L11" s="5">
        <f>ROUND((I11*E11),2)</f>
        <v>43266.07</v>
      </c>
      <c r="M11" s="1"/>
      <c r="N11" s="1"/>
    </row>
    <row r="12" spans="1:14" ht="25.5" x14ac:dyDescent="0.25">
      <c r="A12" s="8" t="s">
        <v>14</v>
      </c>
      <c r="B12" s="9" t="s">
        <v>33</v>
      </c>
      <c r="C12" s="21" t="s">
        <v>51</v>
      </c>
      <c r="D12" s="8" t="s">
        <v>54</v>
      </c>
      <c r="E12" s="17">
        <v>1</v>
      </c>
      <c r="F12" s="18">
        <v>41602</v>
      </c>
      <c r="G12" s="20">
        <v>43792</v>
      </c>
      <c r="H12" s="19">
        <v>40664</v>
      </c>
      <c r="I12" s="10">
        <f>ROUND((AVERAGE(F12:H12)),2)</f>
        <v>42019.33</v>
      </c>
      <c r="J12" s="11">
        <f t="shared" si="0"/>
        <v>1605.2169116145435</v>
      </c>
      <c r="K12" s="12">
        <f t="shared" si="1"/>
        <v>3.8201865290926638E-2</v>
      </c>
      <c r="L12" s="5">
        <f t="shared" ref="L12:L22" si="2">ROUND((I12*E12),2)</f>
        <v>42019.33</v>
      </c>
      <c r="M12" s="1"/>
      <c r="N12" s="1"/>
    </row>
    <row r="13" spans="1:14" ht="25.5" x14ac:dyDescent="0.25">
      <c r="A13" s="8" t="s">
        <v>21</v>
      </c>
      <c r="B13" s="9" t="s">
        <v>34</v>
      </c>
      <c r="C13" s="21" t="s">
        <v>50</v>
      </c>
      <c r="D13" s="8" t="s">
        <v>54</v>
      </c>
      <c r="E13" s="17">
        <v>2</v>
      </c>
      <c r="F13" s="18">
        <v>601</v>
      </c>
      <c r="G13" s="20">
        <v>632.79999999999995</v>
      </c>
      <c r="H13" s="19">
        <v>587.6</v>
      </c>
      <c r="I13" s="10">
        <f t="shared" ref="I13:I22" si="3">ROUND((AVERAGE(F13:H13)),2)</f>
        <v>607.13</v>
      </c>
      <c r="J13" s="11">
        <f t="shared" si="0"/>
        <v>23.215799218061214</v>
      </c>
      <c r="K13" s="12">
        <f t="shared" si="1"/>
        <v>3.8238386765226555E-2</v>
      </c>
      <c r="L13" s="5">
        <f t="shared" si="2"/>
        <v>1214.26</v>
      </c>
      <c r="M13" s="1"/>
      <c r="N13" s="1"/>
    </row>
    <row r="14" spans="1:14" ht="51" x14ac:dyDescent="0.25">
      <c r="A14" s="8" t="s">
        <v>22</v>
      </c>
      <c r="B14" s="22" t="s">
        <v>35</v>
      </c>
      <c r="C14" s="21" t="s">
        <v>50</v>
      </c>
      <c r="D14" s="8" t="s">
        <v>54</v>
      </c>
      <c r="E14" s="17">
        <v>5</v>
      </c>
      <c r="F14" s="18">
        <v>293</v>
      </c>
      <c r="G14" s="20">
        <v>308</v>
      </c>
      <c r="H14" s="19">
        <v>286</v>
      </c>
      <c r="I14" s="10">
        <f t="shared" si="3"/>
        <v>295.67</v>
      </c>
      <c r="J14" s="11">
        <f t="shared" si="0"/>
        <v>11.239810200058242</v>
      </c>
      <c r="K14" s="12">
        <f t="shared" si="1"/>
        <v>3.8015141601098902E-2</v>
      </c>
      <c r="L14" s="5">
        <f t="shared" si="2"/>
        <v>1478.35</v>
      </c>
      <c r="M14" s="1"/>
      <c r="N14" s="1"/>
    </row>
    <row r="15" spans="1:14" ht="25.5" x14ac:dyDescent="0.25">
      <c r="A15" s="8" t="s">
        <v>23</v>
      </c>
      <c r="B15" s="22" t="s">
        <v>36</v>
      </c>
      <c r="C15" s="21" t="s">
        <v>49</v>
      </c>
      <c r="D15" s="8" t="s">
        <v>54</v>
      </c>
      <c r="E15" s="17">
        <v>1</v>
      </c>
      <c r="F15" s="18">
        <v>17774</v>
      </c>
      <c r="G15" s="20">
        <v>17125.7</v>
      </c>
      <c r="H15" s="19">
        <v>16866.2</v>
      </c>
      <c r="I15" s="10">
        <f t="shared" si="3"/>
        <v>17255.3</v>
      </c>
      <c r="J15" s="11">
        <f t="shared" si="0"/>
        <v>467.57066845558182</v>
      </c>
      <c r="K15" s="12">
        <f t="shared" si="1"/>
        <v>2.7097220474612545E-2</v>
      </c>
      <c r="L15" s="5">
        <f t="shared" si="2"/>
        <v>17255.3</v>
      </c>
      <c r="M15" s="1"/>
      <c r="N15" s="1"/>
    </row>
    <row r="16" spans="1:14" x14ac:dyDescent="0.25">
      <c r="A16" s="8" t="s">
        <v>24</v>
      </c>
      <c r="B16" s="22" t="s">
        <v>37</v>
      </c>
      <c r="C16" s="21" t="s">
        <v>48</v>
      </c>
      <c r="D16" s="8" t="s">
        <v>54</v>
      </c>
      <c r="E16" s="17">
        <v>1</v>
      </c>
      <c r="F16" s="18">
        <v>24334</v>
      </c>
      <c r="G16" s="20">
        <v>23445.8</v>
      </c>
      <c r="H16" s="19">
        <v>23090.6</v>
      </c>
      <c r="I16" s="10">
        <f t="shared" si="3"/>
        <v>23623.47</v>
      </c>
      <c r="J16" s="11">
        <f t="shared" si="0"/>
        <v>640.45684736236069</v>
      </c>
      <c r="K16" s="12">
        <f t="shared" si="1"/>
        <v>2.7111044132488066E-2</v>
      </c>
      <c r="L16" s="5">
        <f t="shared" si="2"/>
        <v>23623.47</v>
      </c>
      <c r="M16" s="1"/>
      <c r="N16" s="1"/>
    </row>
    <row r="17" spans="1:30" ht="38.25" x14ac:dyDescent="0.25">
      <c r="A17" s="8" t="s">
        <v>25</v>
      </c>
      <c r="B17" s="22" t="s">
        <v>38</v>
      </c>
      <c r="C17" s="21" t="s">
        <v>48</v>
      </c>
      <c r="D17" s="8" t="s">
        <v>54</v>
      </c>
      <c r="E17" s="17">
        <v>1</v>
      </c>
      <c r="F17" s="18">
        <v>5246</v>
      </c>
      <c r="G17" s="20">
        <v>5054.3</v>
      </c>
      <c r="H17" s="19">
        <v>4977.7</v>
      </c>
      <c r="I17" s="10">
        <f t="shared" si="3"/>
        <v>5092.67</v>
      </c>
      <c r="J17" s="11">
        <f t="shared" si="0"/>
        <v>138.20355760013325</v>
      </c>
      <c r="K17" s="12">
        <f t="shared" si="1"/>
        <v>2.7137758397722197E-2</v>
      </c>
      <c r="L17" s="5">
        <f t="shared" si="2"/>
        <v>5092.67</v>
      </c>
      <c r="M17" s="1"/>
      <c r="N17" s="1"/>
    </row>
    <row r="18" spans="1:30" ht="38.25" x14ac:dyDescent="0.25">
      <c r="A18" s="8" t="s">
        <v>26</v>
      </c>
      <c r="B18" s="22" t="s">
        <v>39</v>
      </c>
      <c r="C18" s="21" t="s">
        <v>47</v>
      </c>
      <c r="D18" s="8" t="s">
        <v>54</v>
      </c>
      <c r="E18" s="17">
        <v>2</v>
      </c>
      <c r="F18" s="18">
        <v>9177</v>
      </c>
      <c r="G18" s="20">
        <v>9660</v>
      </c>
      <c r="H18" s="19">
        <v>8970</v>
      </c>
      <c r="I18" s="10">
        <f t="shared" si="3"/>
        <v>9269</v>
      </c>
      <c r="J18" s="11">
        <f t="shared" si="0"/>
        <v>354.08049932183502</v>
      </c>
      <c r="K18" s="12">
        <f t="shared" si="1"/>
        <v>3.8200506993401127E-2</v>
      </c>
      <c r="L18" s="5">
        <f t="shared" si="2"/>
        <v>18538</v>
      </c>
      <c r="M18" s="1"/>
      <c r="N18" s="1"/>
    </row>
    <row r="19" spans="1:30" ht="38.25" x14ac:dyDescent="0.25">
      <c r="A19" s="8" t="s">
        <v>27</v>
      </c>
      <c r="B19" s="22" t="s">
        <v>40</v>
      </c>
      <c r="C19" s="21" t="s">
        <v>46</v>
      </c>
      <c r="D19" s="8" t="s">
        <v>54</v>
      </c>
      <c r="E19" s="17">
        <v>2</v>
      </c>
      <c r="F19" s="18">
        <v>1543</v>
      </c>
      <c r="G19" s="20">
        <v>1486.3</v>
      </c>
      <c r="H19" s="19">
        <v>1463.8</v>
      </c>
      <c r="I19" s="10">
        <f t="shared" si="3"/>
        <v>1497.7</v>
      </c>
      <c r="J19" s="11">
        <f t="shared" si="0"/>
        <v>40.812130549629508</v>
      </c>
      <c r="K19" s="12">
        <f t="shared" si="1"/>
        <v>2.724987016734293E-2</v>
      </c>
      <c r="L19" s="5">
        <f t="shared" si="2"/>
        <v>2995.4</v>
      </c>
      <c r="M19" s="1"/>
      <c r="N19" s="1"/>
    </row>
    <row r="20" spans="1:30" ht="38.25" x14ac:dyDescent="0.25">
      <c r="A20" s="8" t="s">
        <v>28</v>
      </c>
      <c r="B20" s="22" t="s">
        <v>41</v>
      </c>
      <c r="C20" s="21" t="s">
        <v>45</v>
      </c>
      <c r="D20" s="8" t="s">
        <v>54</v>
      </c>
      <c r="E20" s="17">
        <v>3</v>
      </c>
      <c r="F20" s="18">
        <v>2981</v>
      </c>
      <c r="G20" s="20">
        <v>2872.3</v>
      </c>
      <c r="H20" s="19">
        <v>2828.8</v>
      </c>
      <c r="I20" s="10">
        <f t="shared" si="3"/>
        <v>2894.03</v>
      </c>
      <c r="J20" s="11">
        <f t="shared" si="0"/>
        <v>78.393005640384246</v>
      </c>
      <c r="K20" s="12">
        <f t="shared" si="1"/>
        <v>2.708780328735591E-2</v>
      </c>
      <c r="L20" s="5">
        <f t="shared" si="2"/>
        <v>8682.09</v>
      </c>
      <c r="M20" s="1"/>
      <c r="N20" s="1"/>
    </row>
    <row r="21" spans="1:30" ht="51" x14ac:dyDescent="0.25">
      <c r="A21" s="8" t="s">
        <v>29</v>
      </c>
      <c r="B21" s="22" t="s">
        <v>42</v>
      </c>
      <c r="C21" s="21" t="s">
        <v>44</v>
      </c>
      <c r="D21" s="8" t="s">
        <v>53</v>
      </c>
      <c r="E21" s="17">
        <v>2</v>
      </c>
      <c r="F21" s="18">
        <v>210</v>
      </c>
      <c r="G21" s="20">
        <v>202</v>
      </c>
      <c r="H21" s="19">
        <v>198.9</v>
      </c>
      <c r="I21" s="10">
        <f t="shared" si="3"/>
        <v>203.63</v>
      </c>
      <c r="J21" s="11">
        <f t="shared" si="0"/>
        <v>5.7274194305405386</v>
      </c>
      <c r="K21" s="12">
        <f t="shared" si="1"/>
        <v>2.812613896156755E-2</v>
      </c>
      <c r="L21" s="5">
        <f t="shared" si="2"/>
        <v>407.26</v>
      </c>
      <c r="M21" s="1"/>
      <c r="N21" s="1"/>
    </row>
    <row r="22" spans="1:30" ht="38.25" x14ac:dyDescent="0.25">
      <c r="A22" s="8" t="s">
        <v>30</v>
      </c>
      <c r="B22" s="22" t="s">
        <v>43</v>
      </c>
      <c r="C22" s="21" t="s">
        <v>44</v>
      </c>
      <c r="D22" s="8" t="s">
        <v>53</v>
      </c>
      <c r="E22" s="17">
        <v>2</v>
      </c>
      <c r="F22" s="18">
        <v>269</v>
      </c>
      <c r="G22" s="20">
        <v>258.7</v>
      </c>
      <c r="H22" s="19">
        <v>254.8</v>
      </c>
      <c r="I22" s="10">
        <f t="shared" si="3"/>
        <v>260.83</v>
      </c>
      <c r="J22" s="11">
        <f t="shared" si="0"/>
        <v>7.3364387364260937</v>
      </c>
      <c r="K22" s="12">
        <f t="shared" si="1"/>
        <v>2.8126921673199082E-2</v>
      </c>
      <c r="L22" s="5">
        <f t="shared" si="2"/>
        <v>521.66</v>
      </c>
      <c r="M22" s="1"/>
      <c r="N22" s="1"/>
    </row>
    <row r="23" spans="1:30" x14ac:dyDescent="0.25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13"/>
      <c r="L23" s="14">
        <f>SUM(L11:L22)</f>
        <v>165093.86000000002</v>
      </c>
    </row>
    <row r="24" spans="1:30" ht="36.75" customHeight="1" x14ac:dyDescent="0.25">
      <c r="A24" s="27" t="s">
        <v>55</v>
      </c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9"/>
    </row>
    <row r="25" spans="1:30" x14ac:dyDescent="0.25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</row>
    <row r="26" spans="1:30" x14ac:dyDescent="0.25">
      <c r="A26" s="2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</row>
  </sheetData>
  <mergeCells count="17">
    <mergeCell ref="A7:L7"/>
    <mergeCell ref="A8:L8"/>
    <mergeCell ref="A2:L2"/>
    <mergeCell ref="A5:B5"/>
    <mergeCell ref="A6:B6"/>
    <mergeCell ref="C5:L5"/>
    <mergeCell ref="C6:L6"/>
    <mergeCell ref="A26:L26"/>
    <mergeCell ref="D9:D10"/>
    <mergeCell ref="E9:E10"/>
    <mergeCell ref="A9:A10"/>
    <mergeCell ref="C9:C10"/>
    <mergeCell ref="B9:B10"/>
    <mergeCell ref="A23:J23"/>
    <mergeCell ref="I9:I10"/>
    <mergeCell ref="A24:AD24"/>
    <mergeCell ref="A25:AD25"/>
  </mergeCells>
  <phoneticPr fontId="11" type="noConversion"/>
  <pageMargins left="0.24027777777777801" right="0.24027777777777801" top="0.05" bottom="0.209722222222222" header="0.51180555555555496" footer="0.51180555555555496"/>
  <pageSetup paperSize="9" scale="60" orientation="landscape" useFirstPageNumber="1" horizontalDpi="300" verticalDpi="300" r:id="rId1"/>
  <ignoredErrors>
    <ignoredError sqref="I11:K11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Аюпов Дамир Айратович</dc:creator>
  <cp:lastModifiedBy>Плаксун Василий Васильевич</cp:lastModifiedBy>
  <cp:revision>7</cp:revision>
  <cp:lastPrinted>2024-10-17T12:03:26Z</cp:lastPrinted>
  <dcterms:created xsi:type="dcterms:W3CDTF">2014-01-17T11:35:00Z</dcterms:created>
  <dcterms:modified xsi:type="dcterms:W3CDTF">2026-08-28T14:04:18Z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1049-11.2.0.10101</vt:lpwstr>
  </property>
  <property fmtid="{D5CDD505-2E9C-101B-9397-08002B2CF9AE}" pid="3" name="Generator">
    <vt:lpwstr>NPOI</vt:lpwstr>
  </property>
  <property fmtid="{D5CDD505-2E9C-101B-9397-08002B2CF9AE}" pid="4" name="Generator Version">
    <vt:lpwstr>2.4.1</vt:lpwstr>
  </property>
</Properties>
</file>