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Юртаева ОН\БЕРЁЗКА\Химчистка\2026\"/>
    </mc:Choice>
  </mc:AlternateContent>
  <xr:revisionPtr revIDLastSave="0" documentId="8_{EB15D202-950F-48B8-9380-EED71D90682F}" xr6:coauthVersionLast="36" xr6:coauthVersionMax="36" xr10:uidLastSave="{00000000-0000-0000-0000-000000000000}"/>
  <bookViews>
    <workbookView xWindow="0" yWindow="0" windowWidth="28800" windowHeight="11550" xr2:uid="{00000000-000D-0000-FFFF-FFFF00000000}"/>
  </bookViews>
  <sheets>
    <sheet name="НМЦК" sheetId="1" r:id="rId1"/>
  </sheets>
  <definedNames>
    <definedName name="_xlnm.Print_Titles" localSheetId="0">НМЦК!$7:$8</definedName>
    <definedName name="_xlnm.Print_Area" localSheetId="0">НМЦК!$A$1:$N$19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N10" i="1" s="1"/>
  <c r="M11" i="1"/>
  <c r="N11" i="1" s="1"/>
  <c r="M12" i="1"/>
  <c r="M13" i="1"/>
  <c r="M14" i="1"/>
  <c r="N14" i="1" s="1"/>
  <c r="M9" i="1"/>
  <c r="N9" i="1" s="1"/>
  <c r="N12" i="1"/>
  <c r="N13" i="1"/>
  <c r="N15" i="1" l="1"/>
  <c r="I10" i="1"/>
  <c r="J10" i="1" s="1"/>
  <c r="K10" i="1" s="1"/>
  <c r="L10" i="1"/>
  <c r="I11" i="1"/>
  <c r="J11" i="1" s="1"/>
  <c r="K11" i="1" s="1"/>
  <c r="L11" i="1"/>
  <c r="I12" i="1"/>
  <c r="J12" i="1" s="1"/>
  <c r="K12" i="1" s="1"/>
  <c r="L12" i="1"/>
  <c r="I13" i="1"/>
  <c r="J13" i="1" s="1"/>
  <c r="K13" i="1" s="1"/>
  <c r="L13" i="1"/>
  <c r="I14" i="1"/>
  <c r="J14" i="1" s="1"/>
  <c r="K14" i="1" s="1"/>
  <c r="L14" i="1"/>
  <c r="A10" i="1" l="1"/>
  <c r="A11" i="1" s="1"/>
  <c r="L9" i="1" l="1"/>
  <c r="I9" i="1"/>
  <c r="J9" i="1" s="1"/>
  <c r="K9" i="1" s="1"/>
</calcChain>
</file>

<file path=xl/sharedStrings.xml><?xml version="1.0" encoding="utf-8"?>
<sst xmlns="http://schemas.openxmlformats.org/spreadsheetml/2006/main" count="41" uniqueCount="35">
  <si>
    <t>Обоснование начальной (максимальной) цены контракта</t>
  </si>
  <si>
    <t>№ п/п</t>
  </si>
  <si>
    <t>Ед. изм</t>
  </si>
  <si>
    <t>Кол-во</t>
  </si>
  <si>
    <t>Коммерческие предложения (руб./ед.изм.)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</si>
  <si>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</si>
  <si>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</si>
  <si>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</si>
  <si>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</si>
  <si>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 контракта с учетом количества товара (руб.)</t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</si>
  <si>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</si>
  <si>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</si>
  <si>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</si>
  <si>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</si>
  <si>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</si>
  <si>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кг</t>
  </si>
  <si>
    <t>Оказание услуг по стирке и химчистке вещевого имущества (Одеяло)</t>
  </si>
  <si>
    <t>шт</t>
  </si>
  <si>
    <t>Оказание услуг по стирке и химчистке вещевого имущества (Простынь)</t>
  </si>
  <si>
    <t>Оказание услуг по стирке и химчистке вещевого имущества (Наволочка)</t>
  </si>
  <si>
    <t>Оказание услуг по стирке и химчистке вещевого имущества (Куртка летняя)</t>
  </si>
  <si>
    <t>Оказание услуг по стирке и химчистке вещевого имущества (Брюки летние)</t>
  </si>
  <si>
    <t>Оказание услуг по стирке и химчистке вещевого имущества (Костюм летний из смешанных тканей)</t>
  </si>
  <si>
    <t>Наименование объекта закупки</t>
  </si>
  <si>
    <t>КП №1</t>
  </si>
  <si>
    <t>КП №2</t>
  </si>
  <si>
    <t>КП №3</t>
  </si>
  <si>
    <t>Используется информация, полученная по ранее направленным запросам заказчика о предоставлении ценовой информации от поставщиков (подрядчиков, исполнителей), осуществляющих поставку товаров (выполнение работ, оказание услуг), планируемых к закупкам.</t>
  </si>
  <si>
    <t xml:space="preserve">Используемый метод определения НМЦК : метод сопоставимых рыночных цен (анализа рынка) </t>
  </si>
  <si>
    <r>
      <t xml:space="preserve">коэффициент вариации цен V (%)           </t>
    </r>
    <r>
      <rPr>
        <i/>
        <sz val="9"/>
        <rFont val="Times New Roman"/>
        <family val="1"/>
        <charset val="204"/>
      </rPr>
      <t xml:space="preserve">                            (не должен превышать 33%)</t>
    </r>
  </si>
  <si>
    <r>
      <rPr>
        <b/>
        <sz val="7"/>
        <rFont val="Times New Roman"/>
        <family val="1"/>
        <charset val="204"/>
      </rPr>
      <t>Расчет Н(М)ЦК по формуле</t>
    </r>
    <r>
      <rPr>
        <sz val="7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</si>
  <si>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</si>
  <si>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r>
      <t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</t>
    </r>
    <r>
      <rPr>
        <b/>
        <sz val="16"/>
        <rFont val="Times New Roman"/>
        <family val="1"/>
        <charset val="204"/>
      </rPr>
      <t xml:space="preserve"> 50 000,00</t>
    </r>
    <r>
      <rPr>
        <b/>
        <sz val="12"/>
        <rFont val="Times New Roman"/>
        <family val="1"/>
        <charset val="204"/>
      </rPr>
      <t xml:space="preserve"> рублей.</t>
    </r>
  </si>
  <si>
    <t>на оказание услуг по стирке и химчистке вещевого имущества для нужд Главного управления МЧС России по г. Севастополю</t>
  </si>
  <si>
    <t>компл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</si>
</sst>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5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Alignment="1">
      <alignment horizontal="left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/>
    <xf numFmtId="0" fontId="12" fillId="0" borderId="0" xfId="0" applyFont="1" applyAlignment="1" applyProtection="1">
      <alignment wrapText="1"/>
      <protection locked="0"/>
    </xf>
    <xf numFmtId="165" fontId="12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/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6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20" fillId="0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2" fontId="14" fillId="0" borderId="0" xfId="0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164" fontId="13" fillId="0" borderId="8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740228</xdr:rowOff>
    </xdr:from>
    <xdr:to>
      <xdr:col>11</xdr:col>
      <xdr:colOff>0</xdr:colOff>
      <xdr:row>7</xdr:row>
      <xdr:rowOff>1092653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0779" y="3260271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759279</xdr:colOff>
      <xdr:row>7</xdr:row>
      <xdr:rowOff>537482</xdr:rowOff>
    </xdr:from>
    <xdr:to>
      <xdr:col>9</xdr:col>
      <xdr:colOff>986518</xdr:colOff>
      <xdr:row>7</xdr:row>
      <xdr:rowOff>975632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89422" y="30575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130795</xdr:colOff>
      <xdr:row>7</xdr:row>
      <xdr:rowOff>993853</xdr:rowOff>
    </xdr:from>
    <xdr:to>
      <xdr:col>11</xdr:col>
      <xdr:colOff>1616695</xdr:colOff>
      <xdr:row>7</xdr:row>
      <xdr:rowOff>1355803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008220" y="3508453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459988</xdr:colOff>
      <xdr:row>7</xdr:row>
      <xdr:rowOff>926945</xdr:rowOff>
    </xdr:from>
    <xdr:to>
      <xdr:col>11</xdr:col>
      <xdr:colOff>593338</xdr:colOff>
      <xdr:row>7</xdr:row>
      <xdr:rowOff>1126970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37413" y="3441545"/>
          <a:ext cx="1333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N25"/>
  <sheetViews>
    <sheetView tabSelected="1" view="pageBreakPreview" zoomScaleNormal="100" zoomScaleSheetLayoutView="100" workbookViewId="0">
      <selection activeCell="A19" sqref="A19:N19"/>
    </sheetView>
  </sheetViews>
  <sheetFormatPr defaultRowHeight="12.75" x14ac:dyDescent="0.2"/>
  <cols>
    <col min="1" max="1" width="5" style="3" customWidth="1"/>
    <col min="2" max="2" width="53" style="3" customWidth="1"/>
    <col min="3" max="3" width="8" style="3" customWidth="1"/>
    <col min="4" max="4" width="8.140625" style="3" customWidth="1"/>
    <col min="5" max="6" width="9.42578125" style="3" customWidth="1"/>
    <col min="7" max="7" width="9.140625" style="3" customWidth="1"/>
    <col min="8" max="8" width="4.7109375" style="3" customWidth="1"/>
    <col min="9" max="9" width="11.5703125" style="3" customWidth="1"/>
    <col min="10" max="10" width="15.42578125" style="3" customWidth="1"/>
    <col min="11" max="11" width="14.28515625" style="3" customWidth="1"/>
    <col min="12" max="12" width="24.42578125" style="3" customWidth="1"/>
    <col min="13" max="13" width="10.42578125" style="3" customWidth="1"/>
    <col min="14" max="14" width="14" style="3" customWidth="1"/>
    <col min="15" max="16384" width="9.140625" style="3"/>
  </cols>
  <sheetData>
    <row r="1" spans="1:14" s="1" customFormat="1" ht="20.25" customHeight="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1" customFormat="1" ht="24" customHeight="1" x14ac:dyDescent="0.3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s="1" customFormat="1" ht="12" customHeight="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 s="1" customFormat="1" ht="27.75" customHeight="1" x14ac:dyDescent="0.3">
      <c r="A4" s="47" t="s">
        <v>27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 s="1" customFormat="1" ht="15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s="1" customFormat="1" ht="16.5" customHeight="1" x14ac:dyDescent="0.3">
      <c r="A6" s="17"/>
      <c r="B6" s="53" t="s">
        <v>28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</row>
    <row r="7" spans="1:14" ht="46.5" customHeight="1" x14ac:dyDescent="0.2">
      <c r="A7" s="48" t="s">
        <v>1</v>
      </c>
      <c r="B7" s="48" t="s">
        <v>23</v>
      </c>
      <c r="C7" s="44" t="s">
        <v>2</v>
      </c>
      <c r="D7" s="44" t="s">
        <v>3</v>
      </c>
      <c r="E7" s="51" t="s">
        <v>4</v>
      </c>
      <c r="F7" s="51"/>
      <c r="G7" s="51"/>
      <c r="H7" s="52" t="s">
        <v>5</v>
      </c>
      <c r="I7" s="43" t="s">
        <v>13</v>
      </c>
      <c r="J7" s="43"/>
      <c r="K7" s="43"/>
      <c r="L7" s="44" t="s">
        <v>12</v>
      </c>
      <c r="M7" s="44"/>
      <c r="N7" s="44"/>
    </row>
    <row r="8" spans="1:14" ht="109.5" customHeight="1" x14ac:dyDescent="0.2">
      <c r="A8" s="48"/>
      <c r="B8" s="49"/>
      <c r="C8" s="50"/>
      <c r="D8" s="50"/>
      <c r="E8" s="20" t="s">
        <v>24</v>
      </c>
      <c r="F8" s="20" t="s">
        <v>25</v>
      </c>
      <c r="G8" s="21" t="s">
        <v>26</v>
      </c>
      <c r="H8" s="52"/>
      <c r="I8" s="22" t="s">
        <v>6</v>
      </c>
      <c r="J8" s="22" t="s">
        <v>7</v>
      </c>
      <c r="K8" s="22" t="s">
        <v>29</v>
      </c>
      <c r="L8" s="23" t="s">
        <v>30</v>
      </c>
      <c r="M8" s="24" t="s">
        <v>8</v>
      </c>
      <c r="N8" s="24" t="s">
        <v>9</v>
      </c>
    </row>
    <row r="9" spans="1:14" s="18" customFormat="1" ht="33" x14ac:dyDescent="0.25">
      <c r="A9" s="25">
        <v>1</v>
      </c>
      <c r="B9" s="26" t="s">
        <v>18</v>
      </c>
      <c r="C9" s="27" t="s">
        <v>15</v>
      </c>
      <c r="D9" s="28">
        <v>35.1</v>
      </c>
      <c r="E9" s="40">
        <v>150</v>
      </c>
      <c r="F9" s="41">
        <v>160</v>
      </c>
      <c r="G9" s="41">
        <v>170</v>
      </c>
      <c r="H9" s="30" t="s">
        <v>10</v>
      </c>
      <c r="I9" s="31">
        <f t="shared" ref="I9" si="0">AVERAGE(E9:G9)</f>
        <v>160</v>
      </c>
      <c r="J9" s="32">
        <f t="shared" ref="J9" si="1">SQRT(((SUM((POWER(F9-I9,2)),(POWER(E9-I9,2)),(POWER(G9-I9,2)))/(3-1))))</f>
        <v>10</v>
      </c>
      <c r="K9" s="32">
        <f t="shared" ref="K9" si="2">J9/I9*100</f>
        <v>6.25</v>
      </c>
      <c r="L9" s="31">
        <f t="shared" ref="L9" si="3">((D9/3)*(SUM(E9:G9)))</f>
        <v>5616.0000000000009</v>
      </c>
      <c r="M9" s="31">
        <f>E9</f>
        <v>150</v>
      </c>
      <c r="N9" s="31">
        <f>M9*D9</f>
        <v>5265</v>
      </c>
    </row>
    <row r="10" spans="1:14" s="18" customFormat="1" ht="33" x14ac:dyDescent="0.25">
      <c r="A10" s="25">
        <f>A9+1</f>
        <v>2</v>
      </c>
      <c r="B10" s="26" t="s">
        <v>19</v>
      </c>
      <c r="C10" s="27" t="s">
        <v>15</v>
      </c>
      <c r="D10" s="28">
        <v>21.599999999999998</v>
      </c>
      <c r="E10" s="40">
        <v>150</v>
      </c>
      <c r="F10" s="41">
        <v>160</v>
      </c>
      <c r="G10" s="41">
        <v>170</v>
      </c>
      <c r="H10" s="30" t="s">
        <v>10</v>
      </c>
      <c r="I10" s="31">
        <f t="shared" ref="I10:I14" si="4">AVERAGE(E10:G10)</f>
        <v>160</v>
      </c>
      <c r="J10" s="32">
        <f t="shared" ref="J10:J14" si="5">SQRT(((SUM((POWER(F10-I10,2)),(POWER(E10-I10,2)),(POWER(G10-I10,2)))/(3-1))))</f>
        <v>10</v>
      </c>
      <c r="K10" s="32">
        <f t="shared" ref="K10:K14" si="6">J10/I10*100</f>
        <v>6.25</v>
      </c>
      <c r="L10" s="31">
        <f t="shared" ref="L10:L14" si="7">((D10/3)*(SUM(E10:G10)))</f>
        <v>3455.9999999999995</v>
      </c>
      <c r="M10" s="31">
        <f t="shared" ref="M10:M14" si="8">E10</f>
        <v>150</v>
      </c>
      <c r="N10" s="31">
        <f t="shared" ref="N10:N14" si="9">M10*D10</f>
        <v>3239.9999999999995</v>
      </c>
    </row>
    <row r="11" spans="1:14" s="18" customFormat="1" ht="33" x14ac:dyDescent="0.25">
      <c r="A11" s="25">
        <f t="shared" ref="A11" si="10">A10+1</f>
        <v>3</v>
      </c>
      <c r="B11" s="26" t="s">
        <v>16</v>
      </c>
      <c r="C11" s="27" t="s">
        <v>15</v>
      </c>
      <c r="D11" s="28">
        <v>180</v>
      </c>
      <c r="E11" s="40">
        <v>150</v>
      </c>
      <c r="F11" s="41">
        <v>160</v>
      </c>
      <c r="G11" s="41">
        <v>180</v>
      </c>
      <c r="H11" s="30" t="s">
        <v>10</v>
      </c>
      <c r="I11" s="31">
        <f t="shared" si="4"/>
        <v>163.33333333333334</v>
      </c>
      <c r="J11" s="32">
        <f t="shared" si="5"/>
        <v>15.275252316519467</v>
      </c>
      <c r="K11" s="32">
        <f t="shared" si="6"/>
        <v>9.3521952958282437</v>
      </c>
      <c r="L11" s="31">
        <f t="shared" si="7"/>
        <v>29400</v>
      </c>
      <c r="M11" s="31">
        <f t="shared" si="8"/>
        <v>150</v>
      </c>
      <c r="N11" s="31">
        <f t="shared" si="9"/>
        <v>27000</v>
      </c>
    </row>
    <row r="12" spans="1:14" s="18" customFormat="1" ht="32.25" customHeight="1" x14ac:dyDescent="0.25">
      <c r="A12" s="25">
        <v>4</v>
      </c>
      <c r="B12" s="26" t="s">
        <v>20</v>
      </c>
      <c r="C12" s="27" t="s">
        <v>17</v>
      </c>
      <c r="D12" s="29">
        <v>5</v>
      </c>
      <c r="E12" s="40">
        <v>600</v>
      </c>
      <c r="F12" s="41">
        <v>650</v>
      </c>
      <c r="G12" s="41">
        <v>650</v>
      </c>
      <c r="H12" s="30"/>
      <c r="I12" s="31">
        <f t="shared" si="4"/>
        <v>633.33333333333337</v>
      </c>
      <c r="J12" s="32">
        <f t="shared" si="5"/>
        <v>28.867513459481287</v>
      </c>
      <c r="K12" s="32">
        <f t="shared" si="6"/>
        <v>4.5580284409707295</v>
      </c>
      <c r="L12" s="31">
        <f t="shared" si="7"/>
        <v>3166.666666666667</v>
      </c>
      <c r="M12" s="31">
        <f t="shared" si="8"/>
        <v>600</v>
      </c>
      <c r="N12" s="31">
        <f t="shared" si="9"/>
        <v>3000</v>
      </c>
    </row>
    <row r="13" spans="1:14" s="18" customFormat="1" ht="32.25" customHeight="1" x14ac:dyDescent="0.25">
      <c r="A13" s="25">
        <v>5</v>
      </c>
      <c r="B13" s="26" t="s">
        <v>21</v>
      </c>
      <c r="C13" s="27" t="s">
        <v>17</v>
      </c>
      <c r="D13" s="29">
        <v>5</v>
      </c>
      <c r="E13" s="40">
        <v>500</v>
      </c>
      <c r="F13" s="41">
        <v>550</v>
      </c>
      <c r="G13" s="41">
        <v>570</v>
      </c>
      <c r="H13" s="30"/>
      <c r="I13" s="31">
        <f t="shared" si="4"/>
        <v>540</v>
      </c>
      <c r="J13" s="32">
        <f t="shared" si="5"/>
        <v>36.055512754639892</v>
      </c>
      <c r="K13" s="32">
        <f t="shared" si="6"/>
        <v>6.6769468064147945</v>
      </c>
      <c r="L13" s="31">
        <f t="shared" si="7"/>
        <v>2700</v>
      </c>
      <c r="M13" s="31">
        <f t="shared" si="8"/>
        <v>500</v>
      </c>
      <c r="N13" s="31">
        <f t="shared" si="9"/>
        <v>2500</v>
      </c>
    </row>
    <row r="14" spans="1:14" s="18" customFormat="1" ht="35.25" customHeight="1" thickBot="1" x14ac:dyDescent="0.3">
      <c r="A14" s="25">
        <v>6</v>
      </c>
      <c r="B14" s="26" t="s">
        <v>22</v>
      </c>
      <c r="C14" s="27" t="s">
        <v>34</v>
      </c>
      <c r="D14" s="29">
        <v>10</v>
      </c>
      <c r="E14" s="40">
        <v>900</v>
      </c>
      <c r="F14" s="41">
        <v>920</v>
      </c>
      <c r="G14" s="41">
        <v>970</v>
      </c>
      <c r="H14" s="30" t="s">
        <v>10</v>
      </c>
      <c r="I14" s="31">
        <f t="shared" si="4"/>
        <v>930</v>
      </c>
      <c r="J14" s="32">
        <f t="shared" si="5"/>
        <v>36.055512754639892</v>
      </c>
      <c r="K14" s="32">
        <f t="shared" si="6"/>
        <v>3.8769368553376227</v>
      </c>
      <c r="L14" s="31">
        <f t="shared" si="7"/>
        <v>9300</v>
      </c>
      <c r="M14" s="31">
        <f t="shared" si="8"/>
        <v>900</v>
      </c>
      <c r="N14" s="31">
        <f t="shared" si="9"/>
        <v>9000</v>
      </c>
    </row>
    <row r="15" spans="1:14" s="4" customFormat="1" ht="20.100000000000001" customHeight="1" thickBot="1" x14ac:dyDescent="0.3">
      <c r="A15" s="33"/>
      <c r="B15" s="34"/>
      <c r="C15" s="33"/>
      <c r="D15" s="33"/>
      <c r="E15" s="35"/>
      <c r="F15" s="35"/>
      <c r="G15" s="35"/>
      <c r="H15" s="36"/>
      <c r="I15" s="37"/>
      <c r="J15" s="38"/>
      <c r="K15" s="38"/>
      <c r="L15" s="42" t="s">
        <v>31</v>
      </c>
      <c r="M15" s="42"/>
      <c r="N15" s="39">
        <f>SUM(N9:N14)</f>
        <v>50005</v>
      </c>
    </row>
    <row r="16" spans="1:14" s="5" customFormat="1" ht="15.75" x14ac:dyDescent="0.25">
      <c r="B16" s="6"/>
      <c r="C16" s="6"/>
      <c r="D16" s="6"/>
      <c r="E16" s="6"/>
      <c r="F16" s="6"/>
      <c r="G16" s="6"/>
      <c r="H16" s="6"/>
      <c r="J16" s="6"/>
      <c r="K16" s="6"/>
      <c r="L16" s="6" t="s">
        <v>11</v>
      </c>
      <c r="M16" s="6"/>
      <c r="N16" s="7"/>
    </row>
    <row r="17" spans="1:14" s="5" customFormat="1" ht="17.25" customHeight="1" x14ac:dyDescent="0.25">
      <c r="A17" s="6" t="s">
        <v>32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s="5" customFormat="1" ht="17.2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66" customHeight="1" x14ac:dyDescent="0.2">
      <c r="A19" s="45" t="s">
        <v>14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s="13" customFormat="1" ht="15.75" x14ac:dyDescent="0.25">
      <c r="A22" s="9"/>
      <c r="B22" s="9"/>
      <c r="C22" s="9"/>
      <c r="D22" s="10"/>
      <c r="E22" s="11"/>
      <c r="F22" s="12"/>
      <c r="G22" s="12"/>
    </row>
    <row r="23" spans="1:14" s="15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4" s="15" customFormat="1" ht="18.7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4" s="1" customFormat="1" ht="18.75" x14ac:dyDescent="0.3">
      <c r="A25" s="14"/>
      <c r="B25" s="14"/>
      <c r="C25" s="14"/>
      <c r="D25" s="16"/>
      <c r="E25" s="16"/>
      <c r="F25" s="16"/>
      <c r="G25" s="16"/>
      <c r="H25" s="16"/>
      <c r="I25" s="16"/>
      <c r="J25" s="16"/>
      <c r="N25" s="19"/>
    </row>
  </sheetData>
  <mergeCells count="15">
    <mergeCell ref="L15:M15"/>
    <mergeCell ref="I7:K7"/>
    <mergeCell ref="L7:N7"/>
    <mergeCell ref="A19:N19"/>
    <mergeCell ref="A1:N1"/>
    <mergeCell ref="A2:N2"/>
    <mergeCell ref="A4:N4"/>
    <mergeCell ref="A7:A8"/>
    <mergeCell ref="B7:B8"/>
    <mergeCell ref="C7:C8"/>
    <mergeCell ref="D7:D8"/>
    <mergeCell ref="E7:G7"/>
    <mergeCell ref="H7:H8"/>
    <mergeCell ref="A3:N3"/>
    <mergeCell ref="B6:N6"/>
  </mergeCells>
  <pageMargins left="0.39370078740157483" right="0.39370078740157483" top="0.78740157480314965" bottom="0.39370078740157483" header="0.23622047244094491" footer="0.23622047244094491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НМЦК!Заголовки_для_печати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Пользователь</cp:lastModifiedBy>
  <cp:lastPrinted>2026-04-21T07:36:27Z</cp:lastPrinted>
  <dcterms:created xsi:type="dcterms:W3CDTF">2022-03-03T07:31:44Z</dcterms:created>
  <dcterms:modified xsi:type="dcterms:W3CDTF">2026-05-26T13:13:36Z</dcterms:modified>
</cp:coreProperties>
</file>