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04. Расходка для лаборатории регенеративной медицины лот 1\"/>
    </mc:Choice>
  </mc:AlternateContent>
  <bookViews>
    <workbookView xWindow="0" yWindow="0" windowWidth="28800" windowHeight="112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 l="1"/>
  <c r="R11" i="1" s="1"/>
  <c r="O11" i="1"/>
  <c r="N11" i="1"/>
  <c r="L11" i="1"/>
  <c r="P11" i="1" l="1"/>
  <c r="Q10" i="1"/>
  <c r="R10" i="1" s="1"/>
  <c r="O10" i="1"/>
  <c r="N10" i="1"/>
  <c r="L10" i="1"/>
  <c r="P10" i="1" l="1"/>
  <c r="N12" i="1"/>
  <c r="O12" i="1"/>
  <c r="Q12" i="1"/>
  <c r="R12" i="1" s="1"/>
  <c r="R13" i="1" s="1"/>
  <c r="L12" i="1"/>
  <c r="P12" i="1" l="1"/>
</calcChain>
</file>

<file path=xl/sharedStrings.xml><?xml version="1.0" encoding="utf-8"?>
<sst xmlns="http://schemas.openxmlformats.org/spreadsheetml/2006/main" count="42" uniqueCount="34">
  <si>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</si>
  <si>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</si>
  <si>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</si>
  <si>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</si>
  <si>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</si>
  <si>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</si>
  <si>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</si>
  <si>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</si>
  <si>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</si>
  <si>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</si>
  <si>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</si>
  <si>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</si>
  <si>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</si>
  <si>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</si>
  <si>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</si>
  <si>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</si>
  <si>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</si>
  <si>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</si>
  <si>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</si>
  <si>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</si>
  <si>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</si>
  <si>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</si>
  <si>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32.50.50.190</t>
  </si>
  <si>
    <t>на поставку изделий для лаборатории регенеративной медицины для нужд ФГБУ «НИИ пульмонологии» ФМБА России</t>
  </si>
  <si>
    <t>Дата подготовки обоснования НМЦК: 03.08.2026</t>
  </si>
  <si>
    <t>Коммерческое предложение
№ 8860
от 28.07.2026 г.</t>
  </si>
  <si>
    <t>Коммерческое предложение
№ УТ-9927
от 28.07.2026 г.</t>
  </si>
  <si>
    <t>Коммерческое предложение
№ 6179
от 03.08.2026 г.</t>
  </si>
  <si>
    <t>Штука</t>
  </si>
  <si>
    <t>Набор</t>
  </si>
  <si>
    <t>20.59.52.199</t>
  </si>
  <si>
    <t>Среда для эндотелиальных клеток HiEndoXL AL517-500ML</t>
  </si>
  <si>
    <t>Система криоконсервирования стволовых клеток в виалах</t>
  </si>
  <si>
    <t>РКН26, набор для мечения клеточных мембран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</si>
</sst>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zoomScale="85" zoomScaleNormal="85" workbookViewId="0">
      <selection activeCell="I20" sqref="I20"/>
    </sheetView>
  </sheetViews>
  <sheetFormatPr defaultRowHeight="15" x14ac:dyDescent="0.25"/>
  <cols>
    <col min="1" max="1" width="4.5703125" customWidth="1"/>
    <col min="2" max="2" width="43.5703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25">
      <c r="A3" s="23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0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20</v>
      </c>
      <c r="D6" s="17" t="s">
        <v>2</v>
      </c>
      <c r="E6" s="17" t="s">
        <v>3</v>
      </c>
      <c r="F6" s="30" t="s">
        <v>6</v>
      </c>
      <c r="G6" s="31"/>
      <c r="H6" s="31"/>
      <c r="I6" s="31"/>
      <c r="J6" s="31"/>
      <c r="K6" s="32"/>
      <c r="L6" s="17" t="s">
        <v>16</v>
      </c>
      <c r="M6" s="17" t="s">
        <v>7</v>
      </c>
      <c r="N6" s="17" t="s">
        <v>17</v>
      </c>
      <c r="O6" s="26" t="s">
        <v>10</v>
      </c>
      <c r="P6" s="27"/>
      <c r="Q6" s="17" t="s">
        <v>18</v>
      </c>
      <c r="R6" s="17" t="s">
        <v>19</v>
      </c>
      <c r="S6" s="18"/>
    </row>
    <row r="7" spans="1:19" ht="45" customHeight="1" x14ac:dyDescent="0.25">
      <c r="A7" s="18"/>
      <c r="B7" s="18"/>
      <c r="C7" s="18"/>
      <c r="D7" s="18"/>
      <c r="E7" s="18"/>
      <c r="F7" s="28" t="s">
        <v>25</v>
      </c>
      <c r="G7" s="29"/>
      <c r="H7" s="28" t="s">
        <v>26</v>
      </c>
      <c r="I7" s="29"/>
      <c r="J7" s="28" t="s">
        <v>27</v>
      </c>
      <c r="K7" s="29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25.5" x14ac:dyDescent="0.25">
      <c r="A10" s="1">
        <v>1</v>
      </c>
      <c r="B10" s="12" t="s">
        <v>31</v>
      </c>
      <c r="C10" s="12" t="s">
        <v>30</v>
      </c>
      <c r="D10" s="1" t="s">
        <v>28</v>
      </c>
      <c r="E10" s="1">
        <v>10</v>
      </c>
      <c r="F10" s="7">
        <v>35047.06</v>
      </c>
      <c r="G10" s="7">
        <v>0</v>
      </c>
      <c r="H10" s="7">
        <v>36498.400000000001</v>
      </c>
      <c r="I10" s="7">
        <v>0</v>
      </c>
      <c r="J10" s="7">
        <v>35643.089999999997</v>
      </c>
      <c r="K10" s="7">
        <v>0</v>
      </c>
      <c r="L10" s="3">
        <f t="shared" ref="L10:L11" si="0">AVERAGE(F10,H10,J10)</f>
        <v>35729.519999999997</v>
      </c>
      <c r="M10" s="10">
        <v>0</v>
      </c>
      <c r="N10" s="3">
        <f t="shared" ref="N10:N11" si="1">AVERAGE(F10,H10,J10)+AVERAGE(G10,I10,K10)</f>
        <v>35729.519999999997</v>
      </c>
      <c r="O10" s="3">
        <f t="shared" ref="O10:O11" si="2">STDEV(F10,H10,J10)</f>
        <v>729.52</v>
      </c>
      <c r="P10" s="3">
        <f t="shared" ref="P10:P11" si="3">O10/L10*100</f>
        <v>2.04</v>
      </c>
      <c r="Q10" s="3">
        <f>MIN(F10+G10,H10+I10,J10+K10)</f>
        <v>35047.06</v>
      </c>
      <c r="R10" s="3">
        <f t="shared" ref="R10:R11" si="4">Q10*E10</f>
        <v>350470.6</v>
      </c>
      <c r="S10" s="9" t="s">
        <v>12</v>
      </c>
    </row>
    <row r="11" spans="1:19" ht="25.5" x14ac:dyDescent="0.25">
      <c r="A11" s="1">
        <v>2</v>
      </c>
      <c r="B11" s="12" t="s">
        <v>32</v>
      </c>
      <c r="C11" s="12" t="s">
        <v>22</v>
      </c>
      <c r="D11" s="1" t="s">
        <v>28</v>
      </c>
      <c r="E11" s="1">
        <v>2</v>
      </c>
      <c r="F11" s="7">
        <v>2814.77</v>
      </c>
      <c r="G11" s="7">
        <v>0</v>
      </c>
      <c r="H11" s="7">
        <v>2911</v>
      </c>
      <c r="I11" s="7">
        <v>0</v>
      </c>
      <c r="J11" s="7">
        <v>2870.16</v>
      </c>
      <c r="K11" s="7">
        <v>0</v>
      </c>
      <c r="L11" s="3">
        <f t="shared" si="0"/>
        <v>2865.31</v>
      </c>
      <c r="M11" s="10">
        <v>0</v>
      </c>
      <c r="N11" s="3">
        <f t="shared" si="1"/>
        <v>2865.31</v>
      </c>
      <c r="O11" s="3">
        <f t="shared" si="2"/>
        <v>48.3</v>
      </c>
      <c r="P11" s="3">
        <f t="shared" si="3"/>
        <v>1.69</v>
      </c>
      <c r="Q11" s="3">
        <f t="shared" ref="Q11" si="5">MIN(F11+G11,H11+I11,J11+K11)</f>
        <v>2814.77</v>
      </c>
      <c r="R11" s="3">
        <f t="shared" si="4"/>
        <v>5629.54</v>
      </c>
      <c r="S11" s="9" t="s">
        <v>12</v>
      </c>
    </row>
    <row r="12" spans="1:19" x14ac:dyDescent="0.25">
      <c r="A12" s="1">
        <v>3</v>
      </c>
      <c r="B12" s="12" t="s">
        <v>33</v>
      </c>
      <c r="C12" s="12" t="s">
        <v>30</v>
      </c>
      <c r="D12" s="1" t="s">
        <v>29</v>
      </c>
      <c r="E12" s="1">
        <v>1</v>
      </c>
      <c r="F12" s="7">
        <v>30067</v>
      </c>
      <c r="G12" s="7">
        <v>0</v>
      </c>
      <c r="H12" s="7">
        <v>31296.52</v>
      </c>
      <c r="I12" s="7">
        <v>0</v>
      </c>
      <c r="J12" s="7">
        <v>31022.62</v>
      </c>
      <c r="K12" s="7">
        <v>0</v>
      </c>
      <c r="L12" s="3">
        <f t="shared" ref="L12" si="6">AVERAGE(F12,H12,J12)</f>
        <v>30795.38</v>
      </c>
      <c r="M12" s="10">
        <v>0</v>
      </c>
      <c r="N12" s="3">
        <f t="shared" ref="N12" si="7">AVERAGE(F12,H12,J12)+AVERAGE(G12,I12,K12)</f>
        <v>30795.38</v>
      </c>
      <c r="O12" s="3">
        <f t="shared" ref="O12" si="8">STDEV(F12,H12,J12)</f>
        <v>645.49</v>
      </c>
      <c r="P12" s="3">
        <f t="shared" ref="P12" si="9">O12/L12*100</f>
        <v>2.1</v>
      </c>
      <c r="Q12" s="3">
        <f t="shared" ref="Q12" si="10">MIN(F12+G12,H12+I12,J12+K12)</f>
        <v>30067</v>
      </c>
      <c r="R12" s="3">
        <f t="shared" ref="R12" si="11">Q12*E12</f>
        <v>30067</v>
      </c>
      <c r="S12" s="9" t="s">
        <v>12</v>
      </c>
    </row>
    <row r="13" spans="1:19" x14ac:dyDescent="0.25">
      <c r="A13" s="14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1">
        <f>SUM(R10:R12)</f>
        <v>386167.14</v>
      </c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13" t="s">
        <v>24</v>
      </c>
      <c r="B15" s="13"/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3:Q13"/>
    <mergeCell ref="Q6:Q8"/>
    <mergeCell ref="R6:R8"/>
    <mergeCell ref="S5:S8"/>
    <mergeCell ref="A5:R5"/>
    <mergeCell ref="E6:E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2026-08-03T08:05:58Z</dcterms:modified>
</cp:coreProperties>
</file>