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DBEE556-36D8-483F-BC85-9BFEBB24DB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НМЦК" sheetId="2" r:id="rId1"/>
  </sheets>
  <definedNames>
    <definedName name="_xlnm.Print_Titles" localSheetId="0">РНМЦК!$15:$16</definedName>
  </definedNames>
  <calcPr calcId="181029"/>
</workbook>
</file>

<file path=xl/calcChain.xml><?xml version="1.0" encoding="utf-8"?>
<calcChain xmlns="http://schemas.openxmlformats.org/spreadsheetml/2006/main">
  <c r="J17" i="2" l="1"/>
  <c r="J18" i="2"/>
  <c r="J19" i="2"/>
  <c r="J20" i="2"/>
  <c r="J21" i="2"/>
  <c r="J22" i="2"/>
  <c r="E23" i="2"/>
  <c r="F23" i="2"/>
  <c r="G23" i="2"/>
  <c r="O17" i="2" l="1"/>
  <c r="K17" i="2"/>
  <c r="L17" i="2"/>
  <c r="O18" i="2"/>
  <c r="K18" i="2"/>
  <c r="L18" i="2"/>
  <c r="O19" i="2"/>
  <c r="K19" i="2"/>
  <c r="L19" i="2"/>
  <c r="O20" i="2"/>
  <c r="K20" i="2"/>
  <c r="L20" i="2"/>
  <c r="O21" i="2"/>
  <c r="K21" i="2"/>
  <c r="L21" i="2"/>
  <c r="O22" i="2"/>
  <c r="K22" i="2"/>
  <c r="L22" i="2"/>
  <c r="O23" i="2" l="1"/>
  <c r="C14" i="2" s="1"/>
  <c r="M19" i="2"/>
  <c r="N19" i="2" s="1"/>
  <c r="M22" i="2"/>
  <c r="N22" i="2" s="1"/>
  <c r="M17" i="2"/>
  <c r="N17" i="2" s="1"/>
  <c r="M20" i="2"/>
  <c r="N20" i="2" s="1"/>
  <c r="M18" i="2"/>
  <c r="N18" i="2" s="1"/>
  <c r="M21" i="2"/>
  <c r="N21" i="2" s="1"/>
  <c r="F13" i="2" l="1"/>
  <c r="G13" i="2"/>
  <c r="E13" i="2"/>
</calcChain>
</file>

<file path=xl/sharedStrings.xml><?xml version="1.0" encoding="utf-8"?>
<sst xmlns="http://schemas.openxmlformats.org/spreadsheetml/2006/main" count="67" uniqueCount="55">
  <si>
    <t>№ п/п</t>
  </si>
  <si>
    <t>Наименование товара, работ, услуг</t>
  </si>
  <si>
    <t>Объем</t>
  </si>
  <si>
    <t>Ед.изм.</t>
  </si>
  <si>
    <t>Кол-во</t>
  </si>
  <si>
    <t>Цена за ед.изм.</t>
  </si>
  <si>
    <t>Совокупность значений</t>
  </si>
  <si>
    <t>Рыночная стоимость</t>
  </si>
  <si>
    <t>Сред.квадр.откл. σ=</t>
  </si>
  <si>
    <t>Коэфф вариации V=</t>
  </si>
  <si>
    <t>Средн. арифм.</t>
  </si>
  <si>
    <t>Начальная (максимальная) цена контракта</t>
  </si>
  <si>
    <t>Кол-во источников</t>
  </si>
  <si>
    <t>Используемый метод определения НМЦК, обоснование его применения</t>
  </si>
  <si>
    <t>Ценовое предложение №4</t>
  </si>
  <si>
    <t>Ценовое предложение №5</t>
  </si>
  <si>
    <t>Расчетные формулы</t>
  </si>
  <si>
    <t>коэффициент вариации V</t>
  </si>
  <si>
    <t>среднее квадратичное отклонение Q</t>
  </si>
  <si>
    <t>начальная (максимальная) цена контракта для каждого предмета закупки (рыночная стоимость)</t>
  </si>
  <si>
    <t xml:space="preserve">средняя арифметическая величина цены единицы товара, работы, услуги - &lt;ц&gt; </t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</si>
  <si>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</si>
  <si>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
</t>
  </si>
  <si>
    <t>сумма НМЦК всех предметов закупки</t>
  </si>
  <si>
    <t>отношение суммы цен единицы товара, указанных во всех ценовых предложениях к количеству полученных ценовых предложений</t>
  </si>
  <si>
    <t>Дата составления</t>
  </si>
  <si>
    <t>Итого работ, услуг на сумму</t>
  </si>
  <si>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</si>
  <si>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</si>
  <si>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</si>
  <si>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</si>
  <si>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</si>
  <si>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</si>
  <si>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</si>
  <si>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</si>
  <si>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</si>
  <si>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В соответствии с Общероссийским классификатором единиц измерения (ОКЕИ) ОК 015-94 (МК 002-97) (Постановление Госстандарта РФ 26.12.1994 №366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</si>
  <si>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</t>
  </si>
  <si>
    <t xml:space="preserve">Расчет выполнил:   </t>
  </si>
  <si>
    <t>Соответствие обоснования начальной (максимальной) цены контракта, цены контракта,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удостоверяю:</t>
  </si>
  <si>
    <t>Заместитель начальника филиала                                                                      __________________  А.В.Богданова</t>
  </si>
  <si>
    <t>Ценовое предложение №1 В-119-535 от 28.05.2026</t>
  </si>
  <si>
    <t>Масло эфирное (пихта) с дозатором, 10мл</t>
  </si>
  <si>
    <t>Масло эфирное (апельсин) с дозатором, 10мл</t>
  </si>
  <si>
    <t>Ценовое предложение №2 В-119-536 от 28.05.2026</t>
  </si>
  <si>
    <t>Масло для массажа, 200 мл, светло-желтое</t>
  </si>
  <si>
    <t>Ценовое предложение №3 В-119-537 от 28.05.2026</t>
  </si>
  <si>
    <t>фл.</t>
  </si>
  <si>
    <t xml:space="preserve">Масло эфирное (лаванда) с дозатором, 10мл 
</t>
  </si>
  <si>
    <t xml:space="preserve">Масло эфирное (лимон) с дозатором, 10мл
</t>
  </si>
  <si>
    <t xml:space="preserve">Масло эфирное (мята) с дозатором, 10мл
</t>
  </si>
  <si>
    <t>В соответствии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</si>
  <si>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 xml:space="preserve">Начальник ОМПР Уральского филиала ФГБУ ЦЭПП МЧС России                                                  __________________ С.С. Пестова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</si>
  <si>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Согласовано: Главный бухгалтер Уральского филиала ФГБУ ЦЭПП МЧС России                      __________________ И.В. Пшеницина</t>
  </si>
  <si>
    <t>Поставка расходных материалов (масел эфирных, масел массажных) для нужд  Уральского филиала ФГБУ ЦЭПП МЧС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</si>
</sst>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4</xdr:col>
      <xdr:colOff>1095375</xdr:colOff>
      <xdr:row>8</xdr:row>
      <xdr:rowOff>552450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8475" y="2447925"/>
          <a:ext cx="1476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447675</xdr:colOff>
      <xdr:row>9</xdr:row>
      <xdr:rowOff>419100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3219450"/>
          <a:ext cx="9810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5</xdr:col>
      <xdr:colOff>90193</xdr:colOff>
      <xdr:row>10</xdr:row>
      <xdr:rowOff>401955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038475" y="3724275"/>
          <a:ext cx="1628140" cy="4019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topLeftCell="A16" zoomScaleNormal="100" workbookViewId="0">
      <selection activeCell="T20" sqref="T20"/>
    </sheetView>
  </sheetViews>
  <sheetFormatPr defaultRowHeight="15" x14ac:dyDescent="0.25"/>
  <cols>
    <col min="1" max="1" width="4.28515625" style="8" customWidth="1"/>
    <col min="2" max="2" width="43" style="8" customWidth="1"/>
    <col min="3" max="3" width="16.28515625" style="8" customWidth="1"/>
    <col min="4" max="4" width="8" style="8" customWidth="1"/>
    <col min="5" max="7" width="17.28515625" style="8" customWidth="1"/>
    <col min="8" max="9" width="12.42578125" style="8" hidden="1" customWidth="1"/>
    <col min="10" max="10" width="12.42578125" style="8" customWidth="1"/>
    <col min="11" max="11" width="9.28515625" style="8" customWidth="1"/>
    <col min="12" max="13" width="14" style="8" customWidth="1"/>
    <col min="14" max="14" width="18.85546875" style="8" customWidth="1"/>
    <col min="15" max="15" width="14.140625" style="8" customWidth="1"/>
    <col min="16" max="16384" width="9.140625" style="8"/>
  </cols>
  <sheetData>
    <row r="1" spans="1:15" customFormat="1" ht="30.7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62" t="s">
        <v>27</v>
      </c>
      <c r="L1" s="62"/>
      <c r="M1" s="62"/>
      <c r="N1" s="62"/>
      <c r="O1" s="62"/>
    </row>
    <row r="2" spans="1:15" customFormat="1" ht="18" customHeight="1" thickBot="1" x14ac:dyDescent="0.3">
      <c r="A2" s="63" t="s">
        <v>28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customFormat="1" ht="10.5" customHeight="1" thickBot="1" x14ac:dyDescent="0.3">
      <c r="A3" s="65" t="s">
        <v>29</v>
      </c>
      <c r="B3" s="66"/>
      <c r="C3" s="66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3"/>
    </row>
    <row r="4" spans="1:15" customFormat="1" ht="27" customHeight="1" thickBot="1" x14ac:dyDescent="0.3">
      <c r="A4" s="67"/>
      <c r="B4" s="68"/>
      <c r="C4" s="68"/>
      <c r="D4" s="12" t="s">
        <v>0</v>
      </c>
      <c r="E4" s="74" t="s">
        <v>30</v>
      </c>
      <c r="F4" s="74"/>
      <c r="G4" s="74"/>
      <c r="H4" s="74" t="s">
        <v>31</v>
      </c>
      <c r="I4" s="74"/>
      <c r="J4" s="74"/>
      <c r="K4" s="74"/>
      <c r="L4" s="74" t="s">
        <v>32</v>
      </c>
      <c r="M4" s="74"/>
      <c r="N4" s="74" t="s">
        <v>33</v>
      </c>
      <c r="O4" s="74"/>
    </row>
    <row r="5" spans="1:15" customFormat="1" ht="81.75" customHeight="1" thickBot="1" x14ac:dyDescent="0.3">
      <c r="A5" s="69"/>
      <c r="B5" s="70"/>
      <c r="C5" s="70"/>
      <c r="D5" s="12">
        <v>1</v>
      </c>
      <c r="E5" s="75" t="s">
        <v>54</v>
      </c>
      <c r="F5" s="76"/>
      <c r="G5" s="76"/>
      <c r="H5" s="74" t="s">
        <v>34</v>
      </c>
      <c r="I5" s="74"/>
      <c r="J5" s="74"/>
      <c r="K5" s="74"/>
      <c r="L5" s="74" t="s">
        <v>35</v>
      </c>
      <c r="M5" s="74"/>
      <c r="N5" s="75" t="s">
        <v>36</v>
      </c>
      <c r="O5" s="75"/>
    </row>
    <row r="6" spans="1:15" ht="47.25" customHeight="1" x14ac:dyDescent="0.25">
      <c r="A6" s="56" t="s">
        <v>13</v>
      </c>
      <c r="B6" s="56"/>
      <c r="C6" s="56"/>
      <c r="D6" s="57" t="s">
        <v>37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1:15" ht="24" customHeight="1" x14ac:dyDescent="0.25">
      <c r="A7" s="60" t="s">
        <v>16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1:15" ht="34.5" customHeight="1" x14ac:dyDescent="0.25">
      <c r="A8" s="54" t="s">
        <v>20</v>
      </c>
      <c r="B8" s="54"/>
      <c r="C8" s="54"/>
      <c r="D8" s="61" t="s">
        <v>24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1:15" ht="57.75" customHeight="1" x14ac:dyDescent="0.25">
      <c r="A9" s="54" t="s">
        <v>18</v>
      </c>
      <c r="B9" s="54"/>
      <c r="C9" s="54"/>
      <c r="D9" s="54" t="s">
        <v>21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 ht="42.75" customHeight="1" x14ac:dyDescent="0.25">
      <c r="A10" s="54" t="s">
        <v>17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1:15" ht="68.25" customHeight="1" x14ac:dyDescent="0.25">
      <c r="A11" s="55" t="s">
        <v>19</v>
      </c>
      <c r="B11" s="54"/>
      <c r="C11" s="54"/>
      <c r="D11" s="54" t="s">
        <v>22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 ht="18" customHeight="1" x14ac:dyDescent="0.25">
      <c r="A12" s="55" t="s">
        <v>11</v>
      </c>
      <c r="B12" s="54"/>
      <c r="C12" s="54"/>
      <c r="D12" s="54" t="s">
        <v>23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</row>
    <row r="13" spans="1:15" ht="18.75" customHeight="1" x14ac:dyDescent="0.25">
      <c r="A13" s="50" t="s">
        <v>25</v>
      </c>
      <c r="B13" s="51"/>
      <c r="C13" s="52">
        <v>46174</v>
      </c>
      <c r="D13" s="53"/>
      <c r="E13" s="13" t="e">
        <f>#REF!+#REF!</f>
        <v>#REF!</v>
      </c>
      <c r="F13" s="13" t="e">
        <f>#REF!+#REF!</f>
        <v>#REF!</v>
      </c>
      <c r="G13" s="13" t="e">
        <f>#REF!+#REF!</f>
        <v>#REF!</v>
      </c>
      <c r="H13" s="11"/>
      <c r="I13" s="11"/>
      <c r="J13" s="11"/>
      <c r="K13" s="11"/>
      <c r="L13" s="11"/>
      <c r="M13" s="11"/>
      <c r="N13" s="11"/>
      <c r="O13" s="11"/>
    </row>
    <row r="14" spans="1:15" ht="28.5" customHeight="1" x14ac:dyDescent="0.25">
      <c r="A14" s="43" t="s">
        <v>11</v>
      </c>
      <c r="B14" s="44"/>
      <c r="C14" s="45">
        <f>O23</f>
        <v>16775</v>
      </c>
      <c r="D14" s="46"/>
      <c r="E14" s="47" t="s">
        <v>54</v>
      </c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ht="60" x14ac:dyDescent="0.25">
      <c r="A15" s="39" t="s">
        <v>0</v>
      </c>
      <c r="B15" s="39" t="s">
        <v>1</v>
      </c>
      <c r="C15" s="39" t="s">
        <v>2</v>
      </c>
      <c r="D15" s="39"/>
      <c r="E15" s="23" t="s">
        <v>41</v>
      </c>
      <c r="F15" s="23" t="s">
        <v>44</v>
      </c>
      <c r="G15" s="23" t="s">
        <v>46</v>
      </c>
      <c r="H15" s="7" t="s">
        <v>14</v>
      </c>
      <c r="I15" s="7" t="s">
        <v>15</v>
      </c>
      <c r="J15" s="41" t="s">
        <v>10</v>
      </c>
      <c r="K15" s="39" t="s">
        <v>12</v>
      </c>
      <c r="L15" s="39" t="s">
        <v>8</v>
      </c>
      <c r="M15" s="39" t="s">
        <v>9</v>
      </c>
      <c r="N15" s="39" t="s">
        <v>6</v>
      </c>
      <c r="O15" s="40" t="s">
        <v>7</v>
      </c>
    </row>
    <row r="16" spans="1:15" ht="30.75" thickBot="1" x14ac:dyDescent="0.3">
      <c r="A16" s="39"/>
      <c r="B16" s="39"/>
      <c r="C16" s="6" t="s">
        <v>3</v>
      </c>
      <c r="D16" s="6" t="s">
        <v>4</v>
      </c>
      <c r="E16" s="7" t="s">
        <v>5</v>
      </c>
      <c r="F16" s="7" t="s">
        <v>5</v>
      </c>
      <c r="G16" s="7" t="s">
        <v>5</v>
      </c>
      <c r="H16" s="7" t="s">
        <v>5</v>
      </c>
      <c r="I16" s="7" t="s">
        <v>5</v>
      </c>
      <c r="J16" s="42"/>
      <c r="K16" s="39"/>
      <c r="L16" s="39"/>
      <c r="M16" s="39"/>
      <c r="N16" s="39"/>
      <c r="O16" s="40"/>
    </row>
    <row r="17" spans="1:15" s="10" customFormat="1" ht="67.5" customHeight="1" thickBot="1" x14ac:dyDescent="0.3">
      <c r="A17" s="19">
        <v>1</v>
      </c>
      <c r="B17" s="20" t="s">
        <v>42</v>
      </c>
      <c r="C17" s="4" t="s">
        <v>47</v>
      </c>
      <c r="D17" s="4">
        <v>5</v>
      </c>
      <c r="E17" s="21">
        <v>230</v>
      </c>
      <c r="F17" s="22">
        <v>250</v>
      </c>
      <c r="G17" s="24">
        <v>285</v>
      </c>
      <c r="H17" s="9"/>
      <c r="I17" s="3"/>
      <c r="J17" s="16">
        <f t="shared" ref="J17:J22" si="0">AVERAGE(F17,E17,G17,H17,I17)</f>
        <v>255</v>
      </c>
      <c r="K17" s="4">
        <f t="shared" ref="K17:K22" si="1">COUNT(E17:I17)</f>
        <v>3</v>
      </c>
      <c r="L17" s="5">
        <f t="shared" ref="L17:L22" si="2">STDEV(F17,E17,G17,H17,I17)</f>
        <v>27.838821814150108</v>
      </c>
      <c r="M17" s="5">
        <f t="shared" ref="M17:M22" si="3">L17/J17*100</f>
        <v>10.917185025156906</v>
      </c>
      <c r="N17" s="5" t="str">
        <f t="shared" ref="N17:N22" si="4">IF(M17&lt;33,"ОДНОРОДНЫЕ","НЕОДНОРОДНЫЕ")</f>
        <v>ОДНОРОДНЫЕ</v>
      </c>
      <c r="O17" s="17">
        <f t="shared" ref="O17:O22" si="5">D17*J17</f>
        <v>1275</v>
      </c>
    </row>
    <row r="18" spans="1:15" s="10" customFormat="1" ht="42.75" customHeight="1" thickBot="1" x14ac:dyDescent="0.3">
      <c r="A18" s="18">
        <v>2</v>
      </c>
      <c r="B18" s="20" t="s">
        <v>43</v>
      </c>
      <c r="C18" s="5" t="s">
        <v>47</v>
      </c>
      <c r="D18" s="5">
        <v>5</v>
      </c>
      <c r="E18" s="21">
        <v>195</v>
      </c>
      <c r="F18" s="21">
        <v>230</v>
      </c>
      <c r="G18" s="25">
        <v>245</v>
      </c>
      <c r="H18" s="9"/>
      <c r="I18" s="3"/>
      <c r="J18" s="16">
        <f t="shared" si="0"/>
        <v>223.33333333333334</v>
      </c>
      <c r="K18" s="4">
        <f t="shared" si="1"/>
        <v>3</v>
      </c>
      <c r="L18" s="5">
        <f t="shared" si="2"/>
        <v>25.658007197234422</v>
      </c>
      <c r="M18" s="5">
        <f t="shared" si="3"/>
        <v>11.48865993906019</v>
      </c>
      <c r="N18" s="5" t="str">
        <f t="shared" si="4"/>
        <v>ОДНОРОДНЫЕ</v>
      </c>
      <c r="O18" s="17">
        <f t="shared" si="5"/>
        <v>1116.6666666666667</v>
      </c>
    </row>
    <row r="19" spans="1:15" s="10" customFormat="1" ht="44.25" customHeight="1" thickBot="1" x14ac:dyDescent="0.3">
      <c r="A19" s="18">
        <v>3</v>
      </c>
      <c r="B19" s="20" t="s">
        <v>48</v>
      </c>
      <c r="C19" s="5" t="s">
        <v>47</v>
      </c>
      <c r="D19" s="5">
        <v>5</v>
      </c>
      <c r="E19" s="21">
        <v>195</v>
      </c>
      <c r="F19" s="22">
        <v>230</v>
      </c>
      <c r="G19" s="24">
        <v>245</v>
      </c>
      <c r="H19" s="9"/>
      <c r="I19" s="3"/>
      <c r="J19" s="16">
        <f t="shared" si="0"/>
        <v>223.33333333333334</v>
      </c>
      <c r="K19" s="4">
        <f t="shared" si="1"/>
        <v>3</v>
      </c>
      <c r="L19" s="5">
        <f t="shared" si="2"/>
        <v>25.658007197234422</v>
      </c>
      <c r="M19" s="5">
        <f t="shared" si="3"/>
        <v>11.48865993906019</v>
      </c>
      <c r="N19" s="5" t="str">
        <f t="shared" si="4"/>
        <v>ОДНОРОДНЫЕ</v>
      </c>
      <c r="O19" s="17">
        <f t="shared" si="5"/>
        <v>1116.6666666666667</v>
      </c>
    </row>
    <row r="20" spans="1:15" s="10" customFormat="1" ht="50.25" customHeight="1" thickBot="1" x14ac:dyDescent="0.3">
      <c r="A20" s="18">
        <v>4</v>
      </c>
      <c r="B20" s="20" t="s">
        <v>49</v>
      </c>
      <c r="C20" s="5" t="s">
        <v>47</v>
      </c>
      <c r="D20" s="5">
        <v>5</v>
      </c>
      <c r="E20" s="21">
        <v>195</v>
      </c>
      <c r="F20" s="22">
        <v>230</v>
      </c>
      <c r="G20" s="24">
        <v>245</v>
      </c>
      <c r="H20" s="9"/>
      <c r="I20" s="3"/>
      <c r="J20" s="16">
        <f t="shared" si="0"/>
        <v>223.33333333333334</v>
      </c>
      <c r="K20" s="4">
        <f t="shared" si="1"/>
        <v>3</v>
      </c>
      <c r="L20" s="5">
        <f t="shared" si="2"/>
        <v>25.658007197234422</v>
      </c>
      <c r="M20" s="5">
        <f t="shared" si="3"/>
        <v>11.48865993906019</v>
      </c>
      <c r="N20" s="5" t="str">
        <f t="shared" si="4"/>
        <v>ОДНОРОДНЫЕ</v>
      </c>
      <c r="O20" s="17">
        <f t="shared" si="5"/>
        <v>1116.6666666666667</v>
      </c>
    </row>
    <row r="21" spans="1:15" s="10" customFormat="1" ht="44.25" customHeight="1" thickBot="1" x14ac:dyDescent="0.3">
      <c r="A21" s="18">
        <v>5</v>
      </c>
      <c r="B21" s="20" t="s">
        <v>50</v>
      </c>
      <c r="C21" s="5" t="s">
        <v>47</v>
      </c>
      <c r="D21" s="5">
        <v>5</v>
      </c>
      <c r="E21" s="21">
        <v>195</v>
      </c>
      <c r="F21" s="22">
        <v>230</v>
      </c>
      <c r="G21" s="24">
        <v>245</v>
      </c>
      <c r="H21" s="9"/>
      <c r="I21" s="3"/>
      <c r="J21" s="16">
        <f t="shared" si="0"/>
        <v>223.33333333333334</v>
      </c>
      <c r="K21" s="4">
        <f t="shared" si="1"/>
        <v>3</v>
      </c>
      <c r="L21" s="5">
        <f t="shared" si="2"/>
        <v>25.658007197234422</v>
      </c>
      <c r="M21" s="5">
        <f t="shared" si="3"/>
        <v>11.48865993906019</v>
      </c>
      <c r="N21" s="5" t="str">
        <f t="shared" si="4"/>
        <v>ОДНОРОДНЫЕ</v>
      </c>
      <c r="O21" s="17">
        <f t="shared" si="5"/>
        <v>1116.6666666666667</v>
      </c>
    </row>
    <row r="22" spans="1:15" s="10" customFormat="1" ht="44.25" customHeight="1" thickBot="1" x14ac:dyDescent="0.3">
      <c r="A22" s="18">
        <v>6</v>
      </c>
      <c r="B22" s="20" t="s">
        <v>45</v>
      </c>
      <c r="C22" s="5" t="s">
        <v>47</v>
      </c>
      <c r="D22" s="5">
        <v>20</v>
      </c>
      <c r="E22" s="21">
        <v>460</v>
      </c>
      <c r="F22" s="22">
        <v>580</v>
      </c>
      <c r="G22" s="24">
        <v>615</v>
      </c>
      <c r="H22" s="9"/>
      <c r="I22" s="3"/>
      <c r="J22" s="16">
        <f t="shared" si="0"/>
        <v>551.66666666666663</v>
      </c>
      <c r="K22" s="4">
        <f t="shared" si="1"/>
        <v>3</v>
      </c>
      <c r="L22" s="5">
        <f t="shared" si="2"/>
        <v>81.291655988381208</v>
      </c>
      <c r="M22" s="5">
        <f t="shared" si="3"/>
        <v>14.735647611186927</v>
      </c>
      <c r="N22" s="5" t="str">
        <f t="shared" si="4"/>
        <v>ОДНОРОДНЫЕ</v>
      </c>
      <c r="O22" s="17">
        <f t="shared" si="5"/>
        <v>11033.333333333332</v>
      </c>
    </row>
    <row r="23" spans="1:15" s="10" customFormat="1" ht="44.25" customHeight="1" x14ac:dyDescent="0.25">
      <c r="A23" s="31" t="s">
        <v>26</v>
      </c>
      <c r="B23" s="32"/>
      <c r="C23" s="32"/>
      <c r="D23" s="33"/>
      <c r="E23" s="26">
        <f>SUM(E17:E22)</f>
        <v>1470</v>
      </c>
      <c r="F23" s="26">
        <f>SUM(F17:F22)</f>
        <v>1750</v>
      </c>
      <c r="G23" s="26">
        <f>SUM(G17:G22)</f>
        <v>1880</v>
      </c>
      <c r="H23" s="26"/>
      <c r="I23" s="26"/>
      <c r="J23" s="26"/>
      <c r="K23" s="27"/>
      <c r="L23" s="27"/>
      <c r="M23" s="27"/>
      <c r="N23" s="27"/>
      <c r="O23" s="28">
        <f>SUM(O17:O22)</f>
        <v>16775</v>
      </c>
    </row>
    <row r="24" spans="1:15" s="10" customFormat="1" ht="51.75" customHeight="1" x14ac:dyDescent="0.25">
      <c r="A24" s="36" t="s">
        <v>51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s="10" customFormat="1" ht="26.25" customHeight="1" x14ac:dyDescent="0.25">
      <c r="A25" s="34" t="s">
        <v>38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6" spans="1:15" s="10" customFormat="1" ht="23.25" customHeight="1" x14ac:dyDescent="0.2">
      <c r="A26" s="35" t="s">
        <v>52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</row>
    <row r="27" spans="1:15" s="10" customFormat="1" ht="34.5" customHeight="1" x14ac:dyDescent="0.25">
      <c r="A27" s="29" t="s">
        <v>53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 s="14" customFormat="1" ht="50.25" customHeight="1" x14ac:dyDescent="0.25">
      <c r="A28" s="30" t="s">
        <v>39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</row>
    <row r="29" spans="1:15" customFormat="1" ht="40.5" customHeight="1" x14ac:dyDescent="0.25">
      <c r="A29" s="29" t="s">
        <v>40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customFormat="1" ht="19.5" customHeight="1" x14ac:dyDescent="0.25">
      <c r="A30" s="8"/>
      <c r="B30" s="8"/>
      <c r="C30" s="15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2" spans="1:15" ht="51" customHeight="1" x14ac:dyDescent="0.25"/>
  </sheetData>
  <mergeCells count="46">
    <mergeCell ref="K1:O1"/>
    <mergeCell ref="A2:O2"/>
    <mergeCell ref="A3:C5"/>
    <mergeCell ref="D3:O3"/>
    <mergeCell ref="E4:G4"/>
    <mergeCell ref="H4:K4"/>
    <mergeCell ref="L4:M4"/>
    <mergeCell ref="N4:O4"/>
    <mergeCell ref="E5:G5"/>
    <mergeCell ref="H5:K5"/>
    <mergeCell ref="L5:M5"/>
    <mergeCell ref="N5:O5"/>
    <mergeCell ref="A6:C6"/>
    <mergeCell ref="D6:O6"/>
    <mergeCell ref="A7:O7"/>
    <mergeCell ref="A9:C9"/>
    <mergeCell ref="D9:O9"/>
    <mergeCell ref="A8:C8"/>
    <mergeCell ref="D8:O8"/>
    <mergeCell ref="A10:C10"/>
    <mergeCell ref="D10:O10"/>
    <mergeCell ref="A11:C11"/>
    <mergeCell ref="D11:O11"/>
    <mergeCell ref="A12:C12"/>
    <mergeCell ref="D12:O12"/>
    <mergeCell ref="A14:B14"/>
    <mergeCell ref="C14:D14"/>
    <mergeCell ref="E14:O14"/>
    <mergeCell ref="A13:B13"/>
    <mergeCell ref="C13:D13"/>
    <mergeCell ref="L15:L16"/>
    <mergeCell ref="M15:M16"/>
    <mergeCell ref="N15:N16"/>
    <mergeCell ref="O15:O16"/>
    <mergeCell ref="A15:A16"/>
    <mergeCell ref="B15:B16"/>
    <mergeCell ref="C15:D15"/>
    <mergeCell ref="J15:J16"/>
    <mergeCell ref="K15:K16"/>
    <mergeCell ref="A27:O27"/>
    <mergeCell ref="A28:O28"/>
    <mergeCell ref="A29:O29"/>
    <mergeCell ref="A23:D23"/>
    <mergeCell ref="A25:O25"/>
    <mergeCell ref="A26:O26"/>
    <mergeCell ref="A24:O24"/>
  </mergeCells>
  <phoneticPr fontId="4" type="noConversion"/>
  <conditionalFormatting sqref="N17:N23">
    <cfRule type="containsText" dxfId="5" priority="38" operator="containsText" text="ОДНОРОДНЫЕ">
      <formula>NOT(ISERROR(SEARCH("ОДНОРОДНЫЕ",N17)))</formula>
    </cfRule>
    <cfRule type="containsText" dxfId="4" priority="39" operator="containsText" text="НЕОДНОРОДНЫЕ">
      <formula>NOT(ISERROR(SEARCH("НЕОДНОРОДНЫЕ",N17)))</formula>
    </cfRule>
    <cfRule type="containsText" dxfId="3" priority="40" operator="containsText" text="НЕ">
      <formula>NOT(ISERROR(SEARCH("НЕ",N17)))</formula>
    </cfRule>
    <cfRule type="containsText" dxfId="2" priority="41" operator="containsText" text="ОДНОРОДНЫЕ">
      <formula>NOT(ISERROR(SEARCH("ОДНОРОДНЫЕ",N17)))</formula>
    </cfRule>
    <cfRule type="containsText" dxfId="1" priority="42" operator="containsText" text="НЕОДНОРОДНЫЕ">
      <formula>NOT(ISERROR(SEARCH("НЕОДНОРОДНЫЕ",N17)))</formula>
    </cfRule>
  </conditionalFormatting>
  <conditionalFormatting sqref="N17:N23">
    <cfRule type="containsText" dxfId="0" priority="18" operator="containsText" text="НЕОДНОРОДНЫЕ">
      <formula>NOT(ISERROR(SEARCH("НЕОДНОРОДНЫЕ",N17)))</formula>
    </cfRule>
  </conditionalFormatting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ignoredErrors>
    <ignoredError sqref="E13:G13" evalError="1"/>
    <ignoredError sqref="K17:K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РНМЦК</vt:lpstr>
      <vt:lpstr>РНМЦК!Заголовки_для_печати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2026-06-03T06:09:33Z</dcterms:modified>
</cp:coreProperties>
</file>