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5055" windowHeight="3075"/>
  </bookViews>
  <sheets>
    <sheet name="НМЦК" sheetId="5" r:id="rId1"/>
  </sheets>
  <definedNames>
    <definedName name="_xlnm._FilterDatabase" localSheetId="0" hidden="1">НМЦК!$A$1:$R$16</definedName>
    <definedName name="_xlnm.Print_Area" localSheetId="0">НМЦК!$A$1:$R$34</definedName>
  </definedNames>
  <calcPr calcId="152511" refMode="R1C1" fullPrecision="0"/>
</workbook>
</file>

<file path=xl/calcChain.xml><?xml version="1.0" encoding="utf-8"?>
<calcChain xmlns="http://schemas.openxmlformats.org/spreadsheetml/2006/main">
  <c r="O16" i="5" l="1"/>
  <c r="G29" i="5" l="1"/>
  <c r="G30" i="5"/>
  <c r="G28" i="5"/>
  <c r="G31" i="5" l="1"/>
  <c r="N14" i="5"/>
  <c r="N15" i="5"/>
  <c r="L14" i="5"/>
  <c r="K14" i="5" s="1"/>
  <c r="J14" i="5" s="1"/>
  <c r="L15" i="5"/>
  <c r="K15" i="5" s="1"/>
  <c r="J15" i="5" s="1"/>
  <c r="O14" i="5" l="1"/>
  <c r="O15" i="5"/>
  <c r="N13" i="5" l="1"/>
  <c r="L13" i="5"/>
  <c r="O13" i="5" l="1"/>
  <c r="K13" i="5"/>
  <c r="J13" i="5" s="1"/>
</calcChain>
</file>

<file path=xl/sharedStrings.xml><?xml version="1.0" encoding="utf-8"?>
<sst xmlns="http://schemas.openxmlformats.org/spreadsheetml/2006/main" count="73" uniqueCount="49">
  <si>
    <t xml:space="preserve">Ссылка на нормативно-правовой акт с указанием конкретного пункта, устанавливающего требования к нормативным затратам: </t>
  </si>
  <si>
    <t>Обоснование начальной (максимальной) цены контракта</t>
  </si>
  <si>
    <t xml:space="preserve">Используемый метод определения НМЦК(ЦК) Метод сопоставимых рыночных цен (анализ рынка) </t>
  </si>
  <si>
    <t>№ п/п</t>
  </si>
  <si>
    <t>Наименован ие товара, работы, услуги по КТРУ</t>
  </si>
  <si>
    <t>Наименование товара, работы, услуги согласно описанию объекта закупки</t>
  </si>
  <si>
    <t>Едини ца измер ений</t>
  </si>
  <si>
    <t>Кол- во</t>
  </si>
  <si>
    <t>Расчет НМЦК(ЦК)</t>
  </si>
  <si>
    <r>
      <rPr>
        <sz val="12"/>
        <rFont val="Times New Roman"/>
        <family val="1"/>
        <charset val="204"/>
      </rPr>
      <t>Всего НМЦК (ЦК) с
учетом ЛБО (руб.)</t>
    </r>
  </si>
  <si>
    <t>Ценовые значения анализа рынка</t>
  </si>
  <si>
    <t>Ср. рыночная цена за единицу (руб.)</t>
  </si>
  <si>
    <t>Итоговое значение НМЦК (ЦК) (руб.)</t>
  </si>
  <si>
    <t>Цена за ед.(руб.)</t>
  </si>
  <si>
    <t>ИТОГО НМЦК:</t>
  </si>
  <si>
    <t>Учитывая параметры объекта закупки (указаны в техническом задании), ценовой диапазон имел минимальные значения, что позволило рассматривать предложенные цены, как идентичные, что подтверждается полученным коэффициентом вариации, который не превышает 33% (определяется согласно методике расчета НМЦК в соответствии со ст. 22 Закона, приказа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исполнителем)*».
*В целях определения однородности совокупности значений выявленных цен, используемых в расчете НМЦК, коэффициент вариаций определяется по формуле:</t>
  </si>
  <si>
    <t>где:
V - коэффициент вариации;</t>
  </si>
  <si>
    <t xml:space="preserve">           среднее квадратичное отклонение</t>
  </si>
  <si>
    <t>цена i-ой единицы Работы;</t>
  </si>
  <si>
    <t xml:space="preserve">Среднее квадратичное отклонение, </t>
  </si>
  <si>
    <t>НМЦК с учетом округления цены за единицу (руб.)</t>
  </si>
  <si>
    <t>&lt;ц&gt; - средняя арифметическая величина цены единицы Работы;
n - количество значений, используемых в расчете (3).
НМЦК методом сопоставимых рыночных цен (анализа рынка) определяется по формуле:</t>
  </si>
  <si>
    <t>где:
  - НМЦК, определяемая-*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  - цена единицы товара, работы, услуги, представленная в источнике с номером i.</t>
  </si>
  <si>
    <r>
      <rPr>
        <sz val="11"/>
        <rFont val="Times New Roman"/>
        <family val="1"/>
        <charset val="204"/>
      </rPr>
      <t xml:space="preserve">Инженер 2 категории отдела ОССиЗИ МФ ФКУ "ЦОКР" в г. Владивостоке Полянина М.Э.   </t>
    </r>
    <r>
      <rPr>
        <sz val="11"/>
        <color rgb="FFFF0000"/>
        <rFont val="Times New Roman"/>
        <family val="1"/>
        <charset val="204"/>
      </rPr>
      <t xml:space="preserve">    </t>
    </r>
    <r>
      <rPr>
        <sz val="11"/>
        <color rgb="FF000000"/>
        <rFont val="Times New Roman"/>
        <family val="1"/>
        <charset val="204"/>
      </rPr>
      <t xml:space="preserve">                                                                                      </t>
    </r>
  </si>
  <si>
    <t>Коэфф. вариации (v)</t>
  </si>
  <si>
    <t>шт.</t>
  </si>
  <si>
    <t>1.</t>
  </si>
  <si>
    <t>Типовая принадлежность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</si>
  <si>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</si>
  <si>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</si>
  <si>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14.1</t>
  </si>
  <si>
    <r>
      <rPr>
        <sz val="12"/>
        <rFont val="Times New Roman"/>
        <family val="1"/>
        <charset val="204"/>
      </rPr>
      <t xml:space="preserve">п 2.4.3.1. Затраты на проведение аттестационных испытаний объектов информатизации, проверочных (специальных) работ и исследований нормативных затрат в сфере информационно-коммуникационных технологий на обеспечение функций территориальных органов Федерального казначейства и Федерального казенного учреждения «Центр по обеспечению деятельности Казначейства России» утверждённых приказом от 16.09.2021 № 262.
п. 2.5.2. "Затраты на приобретение принтеров, многофункциональных устройств, копировальных аппаратов и иной оргтехники" </t>
    </r>
    <r>
      <rPr>
        <sz val="12"/>
        <color rgb="FF000000"/>
        <rFont val="Times New Roman"/>
        <family val="1"/>
        <charset val="204"/>
      </rPr>
      <t>нормативных затрат в сфере информационно-коммуникационных технологий на обеспечение функций территориальных органов Федерального казначейства и Федерального казенного учреждения «Центр по обеспечению деятельности Казначейства России» утверждённых приказом от 16.09.2021 № 262.</t>
    </r>
  </si>
  <si>
    <t>2.</t>
  </si>
  <si>
    <t>3.</t>
  </si>
  <si>
    <t>Оказание услуг по проведению специальной проверки по требованиям безопасности информации</t>
  </si>
  <si>
    <t>Оказание услуг по проведению специальных исследований на побочные электромагнитные излучения и наводки</t>
  </si>
  <si>
    <t>-</t>
  </si>
  <si>
    <t>Наименование товара, работы, услуги по КТРУ</t>
  </si>
  <si>
    <t>Единица измерений</t>
  </si>
  <si>
    <t>Итого:</t>
  </si>
  <si>
    <t>Заказчиком выбран способ осуществления закупки товаров (работ, услуг) в соответсвии с пунктом 4 ч. 1 ст. 93 Федерального закона от 05.04.2013 № 44-ФЗ «О контрактной системе в сфере закупок товаров, работ услуг для обеспечения государственных и муниципальных нужд» (далее - Федеральный закон № 44-ФЗ), в качестве начальной (максимальной) цены контракта выбрана ценовая информация (Источник № 1), так как является наименьшей.</t>
  </si>
  <si>
    <t>Многофункциональное устройство (МФУ)</t>
  </si>
  <si>
    <t>Тип 2</t>
  </si>
  <si>
    <t xml:space="preserve">Источник №1 исх. № 99 от 27.03.2026 (вх. № 499 от 27.03.2026) </t>
  </si>
  <si>
    <t xml:space="preserve">Источник №2 исх. 
№ 130 от 24.03.2026 
(вх. № 500 от 27.03.2026)                </t>
  </si>
  <si>
    <t xml:space="preserve">Источник №3 исх.
№ 45 от 26.03.2026 (вх. № 501 от 27.03.2026)  </t>
  </si>
  <si>
    <t>Дата подготовки обоснования НМЦК(ЦК) 31.03.2026</t>
  </si>
  <si>
    <t>Поставка продукции радиоэлектронной промышленности (многофункциональные устройства) с оказанием услуг по специальным проверкам и специальным исследованиям для нужд Управления Федерального казначейства по Приморскому краю.</t>
  </si>
  <si>
    <r>
      <t xml:space="preserve">Реквизиты запросов ценовой информации (в т.ч. в ЕИС): Запрос направлен в 15 организаций: исх. от 19.03.2026 № 53-09-12/1730, в ЕИС от 19.03.2026 № 0822100002826000256. Ответ получен от 3 (трех) организаций на основании данной информации произведен расчет НМЦК (ЦК): </t>
    </r>
    <r>
      <rPr>
        <sz val="12"/>
        <rFont val="Times New Roman"/>
        <family val="1"/>
        <charset val="204"/>
      </rPr>
      <t>Источник № 1 - вх № 499 от 27.03.2026, Источник № 2 - вх № 500 от 27.03.2026, Источник № 3 - вх № 501 от 27.03.2026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</si>
</sst>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Times New Roman"/>
      <charset val="204"/>
    </font>
    <font>
      <sz val="10"/>
      <color rgb="FF000000"/>
      <name val="Times New Roman"/>
      <family val="2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 applyAlignment="1">
      <alignment horizontal="left" vertical="top"/>
    </xf>
    <xf numFmtId="2" fontId="4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/>
    </xf>
    <xf numFmtId="0" fontId="0" fillId="0" borderId="0" xfId="0" applyFill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top" shrinkToFit="1"/>
    </xf>
    <xf numFmtId="1" fontId="1" fillId="0" borderId="2" xfId="0" applyNumberFormat="1" applyFont="1" applyFill="1" applyBorder="1" applyAlignment="1">
      <alignment horizontal="center" vertical="top" shrinkToFit="1"/>
    </xf>
    <xf numFmtId="1" fontId="1" fillId="0" borderId="2" xfId="0" applyNumberFormat="1" applyFont="1" applyFill="1" applyBorder="1" applyAlignment="1">
      <alignment horizontal="right" vertical="top" indent="2" shrinkToFit="1"/>
    </xf>
    <xf numFmtId="0" fontId="0" fillId="0" borderId="0" xfId="0" applyFill="1" applyAlignment="1">
      <alignment vertical="top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8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12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 vertical="top"/>
    </xf>
    <xf numFmtId="1" fontId="1" fillId="0" borderId="11" xfId="0" applyNumberFormat="1" applyFont="1" applyFill="1" applyBorder="1" applyAlignment="1">
      <alignment horizontal="center" vertical="top" shrinkToFit="1"/>
    </xf>
    <xf numFmtId="49" fontId="4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2" fontId="8" fillId="0" borderId="4" xfId="0" applyNumberFormat="1" applyFont="1" applyFill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center" vertical="top" shrinkToFit="1"/>
    </xf>
    <xf numFmtId="0" fontId="4" fillId="0" borderId="3" xfId="0" applyFont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1" fontId="1" fillId="0" borderId="3" xfId="0" applyNumberFormat="1" applyFont="1" applyBorder="1" applyAlignment="1">
      <alignment horizontal="center" vertical="top" shrinkToFit="1"/>
    </xf>
    <xf numFmtId="0" fontId="8" fillId="0" borderId="6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49" fontId="1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0" fillId="0" borderId="16" xfId="0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vertical="center"/>
    </xf>
    <xf numFmtId="2" fontId="10" fillId="0" borderId="3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 indent="1"/>
    </xf>
    <xf numFmtId="0" fontId="8" fillId="0" borderId="8" xfId="0" applyFont="1" applyFill="1" applyBorder="1" applyAlignment="1">
      <alignment horizontal="left" vertical="top" wrapText="1" indent="1"/>
    </xf>
    <xf numFmtId="0" fontId="8" fillId="0" borderId="4" xfId="0" applyFont="1" applyFill="1" applyBorder="1" applyAlignment="1">
      <alignment horizontal="left" vertical="top" wrapText="1" indent="1"/>
    </xf>
    <xf numFmtId="0" fontId="8" fillId="0" borderId="5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top" wrapText="1"/>
    </xf>
    <xf numFmtId="2" fontId="8" fillId="0" borderId="8" xfId="0" applyNumberFormat="1" applyFont="1" applyFill="1" applyBorder="1" applyAlignment="1">
      <alignment horizontal="center" vertical="top" wrapText="1"/>
    </xf>
    <xf numFmtId="2" fontId="8" fillId="0" borderId="4" xfId="0" applyNumberFormat="1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0" fillId="0" borderId="0" xfId="0" applyFill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left" vertical="center"/>
    </xf>
    <xf numFmtId="0" fontId="6" fillId="0" borderId="0" xfId="0" applyFont="1" applyFill="1" applyBorder="1" applyAlignment="1">
      <alignment horizontal="right" wrapText="1"/>
    </xf>
    <xf numFmtId="0" fontId="15" fillId="0" borderId="3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right" vertical="center" wrapText="1"/>
    </xf>
    <xf numFmtId="0" fontId="14" fillId="0" borderId="10" xfId="0" applyFont="1" applyFill="1" applyBorder="1" applyAlignment="1">
      <alignment horizontal="right" vertical="center" wrapText="1"/>
    </xf>
    <xf numFmtId="0" fontId="14" fillId="0" borderId="7" xfId="0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</xdr:colOff>
      <xdr:row>9</xdr:row>
      <xdr:rowOff>450850</xdr:rowOff>
    </xdr:from>
    <xdr:to>
      <xdr:col>9</xdr:col>
      <xdr:colOff>875354</xdr:colOff>
      <xdr:row>10</xdr:row>
      <xdr:rowOff>84667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AFA9218A-48E6-FB6B-4CE3-ABB31D21F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8900" y="4737100"/>
          <a:ext cx="818204" cy="40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16</xdr:row>
      <xdr:rowOff>635000</xdr:rowOff>
    </xdr:from>
    <xdr:to>
      <xdr:col>1</xdr:col>
      <xdr:colOff>533400</xdr:colOff>
      <xdr:row>17</xdr:row>
      <xdr:rowOff>60113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5F0E77C4-1E9A-AB9C-F014-265886F62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5826600"/>
          <a:ext cx="1095375" cy="430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</xdr:row>
      <xdr:rowOff>355600</xdr:rowOff>
    </xdr:from>
    <xdr:to>
      <xdr:col>1</xdr:col>
      <xdr:colOff>755650</xdr:colOff>
      <xdr:row>19</xdr:row>
      <xdr:rowOff>177165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3C65A6A9-A35A-1E62-F545-C059D9832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52100"/>
          <a:ext cx="1355725" cy="5454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19</xdr:row>
      <xdr:rowOff>152400</xdr:rowOff>
    </xdr:from>
    <xdr:to>
      <xdr:col>0</xdr:col>
      <xdr:colOff>267970</xdr:colOff>
      <xdr:row>21</xdr:row>
      <xdr:rowOff>1905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748D28F1-E864-8393-9E13-18CB6A3FA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7172800"/>
          <a:ext cx="153670" cy="249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10583</xdr:colOff>
      <xdr:row>21</xdr:row>
      <xdr:rowOff>409575</xdr:rowOff>
    </xdr:from>
    <xdr:to>
      <xdr:col>1</xdr:col>
      <xdr:colOff>814916</xdr:colOff>
      <xdr:row>22</xdr:row>
      <xdr:rowOff>131657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6256E41B-A830-83FD-A29A-7A86890F3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" y="10961158"/>
          <a:ext cx="1407583" cy="39941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11</xdr:col>
      <xdr:colOff>384175</xdr:colOff>
      <xdr:row>9</xdr:row>
      <xdr:rowOff>777875</xdr:rowOff>
    </xdr:from>
    <xdr:ext cx="153670" cy="238670"/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9BEDC639-BF1C-47C4-8BA2-88F55ACEF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4425" y="5064125"/>
          <a:ext cx="153670" cy="23867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10</xdr:col>
      <xdr:colOff>473512</xdr:colOff>
      <xdr:row>9</xdr:row>
      <xdr:rowOff>495087</xdr:rowOff>
    </xdr:from>
    <xdr:to>
      <xdr:col>10</xdr:col>
      <xdr:colOff>633412</xdr:colOff>
      <xdr:row>9</xdr:row>
      <xdr:rowOff>642687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AA11E5B9-C2EF-4813-9A45-09504700E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9512" y="4781337"/>
          <a:ext cx="159900" cy="14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33"/>
  <sheetViews>
    <sheetView tabSelected="1" view="pageBreakPreview" zoomScale="80" zoomScaleNormal="90" zoomScaleSheetLayoutView="80" workbookViewId="0">
      <selection activeCell="B13" sqref="B13"/>
    </sheetView>
  </sheetViews>
  <sheetFormatPr defaultRowHeight="12.75" x14ac:dyDescent="0.2"/>
  <cols>
    <col min="1" max="1" width="10.5" style="13" customWidth="1"/>
    <col min="2" max="2" width="35" style="13" customWidth="1"/>
    <col min="3" max="3" width="35.5" style="13" customWidth="1"/>
    <col min="4" max="4" width="10.6640625" style="27" customWidth="1"/>
    <col min="5" max="5" width="8" style="13" customWidth="1"/>
    <col min="6" max="6" width="15.5" style="13" customWidth="1"/>
    <col min="7" max="7" width="20.83203125" style="13" customWidth="1"/>
    <col min="8" max="8" width="23.33203125" style="13" customWidth="1"/>
    <col min="9" max="9" width="20.83203125" style="13" customWidth="1"/>
    <col min="10" max="10" width="17.1640625" style="13" customWidth="1"/>
    <col min="11" max="11" width="15.1640625" style="13" customWidth="1"/>
    <col min="12" max="12" width="13.83203125" style="13" customWidth="1"/>
    <col min="13" max="13" width="13.83203125" style="27" customWidth="1"/>
    <col min="14" max="14" width="16.83203125" style="13" customWidth="1"/>
    <col min="15" max="15" width="19.5" style="13" customWidth="1"/>
    <col min="16" max="16" width="19.5" style="27" customWidth="1"/>
    <col min="17" max="17" width="19.1640625" style="13" customWidth="1"/>
    <col min="18" max="18" width="7.6640625" style="13" customWidth="1"/>
    <col min="19" max="19" width="7.5" style="13" customWidth="1"/>
    <col min="20" max="21" width="9.33203125" style="13"/>
    <col min="22" max="22" width="7.83203125" style="13" customWidth="1"/>
    <col min="23" max="23" width="0.33203125" style="13" hidden="1" customWidth="1"/>
    <col min="24" max="16384" width="9.33203125" style="13"/>
  </cols>
  <sheetData>
    <row r="1" spans="1:18" ht="18.75" x14ac:dyDescent="0.2">
      <c r="A1" s="71" t="s">
        <v>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15" customHeight="1" x14ac:dyDescent="0.2">
      <c r="A2" s="52" t="s">
        <v>46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"/>
    </row>
    <row r="3" spans="1:18" s="14" customFormat="1" ht="15.75" x14ac:dyDescent="0.2">
      <c r="A3" s="52" t="s">
        <v>47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18" ht="15.75" x14ac:dyDescent="0.2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18" ht="30" customHeight="1" x14ac:dyDescent="0.2">
      <c r="A5" s="52" t="s">
        <v>48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15.75" x14ac:dyDescent="0.2">
      <c r="A6" s="52" t="s">
        <v>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8" ht="65.25" customHeight="1" x14ac:dyDescent="0.2">
      <c r="A7" s="52" t="s">
        <v>31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8" spans="1:18" ht="25.5" customHeight="1" x14ac:dyDescent="0.2">
      <c r="A8" s="53" t="s">
        <v>3</v>
      </c>
      <c r="B8" s="56" t="s">
        <v>4</v>
      </c>
      <c r="C8" s="56" t="s">
        <v>5</v>
      </c>
      <c r="D8" s="49" t="s">
        <v>27</v>
      </c>
      <c r="E8" s="56" t="s">
        <v>6</v>
      </c>
      <c r="F8" s="53" t="s">
        <v>7</v>
      </c>
      <c r="G8" s="59" t="s">
        <v>8</v>
      </c>
      <c r="H8" s="60"/>
      <c r="I8" s="60"/>
      <c r="J8" s="60"/>
      <c r="K8" s="60"/>
      <c r="L8" s="60"/>
      <c r="M8" s="60"/>
      <c r="N8" s="60"/>
      <c r="O8" s="60"/>
      <c r="P8" s="68" t="s">
        <v>29</v>
      </c>
      <c r="Q8" s="61" t="s">
        <v>9</v>
      </c>
      <c r="R8" s="12"/>
    </row>
    <row r="9" spans="1:18" ht="22.15" customHeight="1" x14ac:dyDescent="0.2">
      <c r="A9" s="54"/>
      <c r="B9" s="57"/>
      <c r="C9" s="57"/>
      <c r="D9" s="50"/>
      <c r="E9" s="57"/>
      <c r="F9" s="54"/>
      <c r="G9" s="59" t="s">
        <v>10</v>
      </c>
      <c r="H9" s="60"/>
      <c r="I9" s="64"/>
      <c r="J9" s="56" t="s">
        <v>24</v>
      </c>
      <c r="K9" s="65" t="s">
        <v>19</v>
      </c>
      <c r="L9" s="65" t="s">
        <v>11</v>
      </c>
      <c r="M9" s="49" t="s">
        <v>28</v>
      </c>
      <c r="N9" s="56" t="s">
        <v>12</v>
      </c>
      <c r="O9" s="56" t="s">
        <v>20</v>
      </c>
      <c r="P9" s="69"/>
      <c r="Q9" s="62"/>
      <c r="R9" s="6"/>
    </row>
    <row r="10" spans="1:18" ht="60.75" customHeight="1" x14ac:dyDescent="0.2">
      <c r="A10" s="54"/>
      <c r="B10" s="57"/>
      <c r="C10" s="57"/>
      <c r="D10" s="50"/>
      <c r="E10" s="57"/>
      <c r="F10" s="54"/>
      <c r="G10" s="18" t="s">
        <v>43</v>
      </c>
      <c r="H10" s="18" t="s">
        <v>44</v>
      </c>
      <c r="I10" s="18" t="s">
        <v>45</v>
      </c>
      <c r="J10" s="57"/>
      <c r="K10" s="66"/>
      <c r="L10" s="66"/>
      <c r="M10" s="50"/>
      <c r="N10" s="57"/>
      <c r="O10" s="57"/>
      <c r="P10" s="69"/>
      <c r="Q10" s="62"/>
      <c r="R10" s="12"/>
    </row>
    <row r="11" spans="1:18" ht="18" customHeight="1" x14ac:dyDescent="0.2">
      <c r="A11" s="55"/>
      <c r="B11" s="58"/>
      <c r="C11" s="58"/>
      <c r="D11" s="51"/>
      <c r="E11" s="58"/>
      <c r="F11" s="55"/>
      <c r="G11" s="19" t="s">
        <v>13</v>
      </c>
      <c r="H11" s="19" t="s">
        <v>13</v>
      </c>
      <c r="I11" s="19" t="s">
        <v>13</v>
      </c>
      <c r="J11" s="58"/>
      <c r="K11" s="67"/>
      <c r="L11" s="67"/>
      <c r="M11" s="51"/>
      <c r="N11" s="58"/>
      <c r="O11" s="58"/>
      <c r="P11" s="70"/>
      <c r="Q11" s="63"/>
      <c r="R11" s="6"/>
    </row>
    <row r="12" spans="1:18" ht="15.75" customHeight="1" x14ac:dyDescent="0.2">
      <c r="A12" s="7">
        <v>1</v>
      </c>
      <c r="B12" s="25">
        <v>2</v>
      </c>
      <c r="C12" s="21">
        <v>3</v>
      </c>
      <c r="D12" s="28">
        <v>4</v>
      </c>
      <c r="E12" s="9">
        <v>5</v>
      </c>
      <c r="F12" s="8">
        <v>6</v>
      </c>
      <c r="G12" s="8">
        <v>7</v>
      </c>
      <c r="H12" s="8">
        <v>8</v>
      </c>
      <c r="I12" s="8">
        <v>9</v>
      </c>
      <c r="J12" s="8">
        <v>10</v>
      </c>
      <c r="K12" s="8">
        <v>11</v>
      </c>
      <c r="L12" s="8">
        <v>12</v>
      </c>
      <c r="M12" s="8">
        <v>13</v>
      </c>
      <c r="N12" s="8">
        <v>14</v>
      </c>
      <c r="O12" s="31" t="s">
        <v>30</v>
      </c>
      <c r="P12" s="8">
        <v>15</v>
      </c>
      <c r="Q12" s="8">
        <v>16</v>
      </c>
      <c r="R12" s="6"/>
    </row>
    <row r="13" spans="1:18" s="20" customFormat="1" ht="31.5" x14ac:dyDescent="0.2">
      <c r="A13" s="22" t="s">
        <v>26</v>
      </c>
      <c r="B13" s="26" t="s">
        <v>41</v>
      </c>
      <c r="C13" s="26" t="s">
        <v>41</v>
      </c>
      <c r="D13" s="29" t="s">
        <v>42</v>
      </c>
      <c r="E13" s="15" t="s">
        <v>25</v>
      </c>
      <c r="F13" s="23">
        <v>2</v>
      </c>
      <c r="G13" s="24">
        <v>55000</v>
      </c>
      <c r="H13" s="24">
        <v>65000</v>
      </c>
      <c r="I13" s="24">
        <v>59990</v>
      </c>
      <c r="J13" s="2">
        <f t="shared" ref="J13:J15" si="0">K13/L13*100</f>
        <v>8.33</v>
      </c>
      <c r="K13" s="1">
        <f t="shared" ref="K13:K15" si="1">SQRT(((SUM((POWER(G13-L13,2)),(POWER(H13-L13,2)),(POWER(I13-L13,2)))/(COLUMNS(G13:I13)-1))))</f>
        <v>5000</v>
      </c>
      <c r="L13" s="3">
        <f t="shared" ref="L13:L15" si="2">(G13+H13+I13)/3</f>
        <v>59996.67</v>
      </c>
      <c r="M13" s="3">
        <v>200000</v>
      </c>
      <c r="N13" s="4">
        <f t="shared" ref="N13:N15" si="3">((F13/3)*(SUM(G13:I13)))</f>
        <v>119993.33</v>
      </c>
      <c r="O13" s="4">
        <f>L13*F13</f>
        <v>119993.34</v>
      </c>
      <c r="P13" s="4"/>
      <c r="Q13" s="4"/>
      <c r="R13" s="6"/>
    </row>
    <row r="14" spans="1:18" s="32" customFormat="1" ht="63" x14ac:dyDescent="0.2">
      <c r="A14" s="22" t="s">
        <v>32</v>
      </c>
      <c r="B14" s="46" t="s">
        <v>36</v>
      </c>
      <c r="C14" s="26" t="s">
        <v>34</v>
      </c>
      <c r="D14" s="29" t="s">
        <v>36</v>
      </c>
      <c r="E14" s="15" t="s">
        <v>25</v>
      </c>
      <c r="F14" s="23">
        <v>2</v>
      </c>
      <c r="G14" s="24">
        <v>24000</v>
      </c>
      <c r="H14" s="24">
        <v>18000</v>
      </c>
      <c r="I14" s="24">
        <v>26590</v>
      </c>
      <c r="J14" s="2">
        <f t="shared" si="0"/>
        <v>19.27</v>
      </c>
      <c r="K14" s="1">
        <f t="shared" si="1"/>
        <v>4406.3599999999997</v>
      </c>
      <c r="L14" s="3">
        <f t="shared" si="2"/>
        <v>22863.33</v>
      </c>
      <c r="M14" s="3">
        <v>50000</v>
      </c>
      <c r="N14" s="4">
        <f t="shared" si="3"/>
        <v>45726.67</v>
      </c>
      <c r="O14" s="4">
        <f t="shared" ref="O14:O15" si="4">L14*F14</f>
        <v>45726.66</v>
      </c>
      <c r="P14" s="4"/>
      <c r="Q14" s="4"/>
      <c r="R14" s="6"/>
    </row>
    <row r="15" spans="1:18" s="32" customFormat="1" ht="62.25" customHeight="1" x14ac:dyDescent="0.2">
      <c r="A15" s="22" t="s">
        <v>33</v>
      </c>
      <c r="B15" s="46" t="s">
        <v>36</v>
      </c>
      <c r="C15" s="26" t="s">
        <v>35</v>
      </c>
      <c r="D15" s="29" t="s">
        <v>36</v>
      </c>
      <c r="E15" s="15" t="s">
        <v>25</v>
      </c>
      <c r="F15" s="23">
        <v>2</v>
      </c>
      <c r="G15" s="24">
        <v>13000</v>
      </c>
      <c r="H15" s="24">
        <v>15000</v>
      </c>
      <c r="I15" s="24">
        <v>15890</v>
      </c>
      <c r="J15" s="2">
        <f t="shared" si="0"/>
        <v>10.119999999999999</v>
      </c>
      <c r="K15" s="1">
        <f t="shared" si="1"/>
        <v>1480.1</v>
      </c>
      <c r="L15" s="3">
        <f t="shared" si="2"/>
        <v>14630</v>
      </c>
      <c r="M15" s="3">
        <v>50000</v>
      </c>
      <c r="N15" s="4">
        <f t="shared" si="3"/>
        <v>29260</v>
      </c>
      <c r="O15" s="4">
        <f t="shared" si="4"/>
        <v>29260</v>
      </c>
      <c r="P15" s="4"/>
      <c r="Q15" s="4"/>
      <c r="R15" s="6"/>
    </row>
    <row r="16" spans="1:18" ht="16.899999999999999" customHeight="1" x14ac:dyDescent="0.2">
      <c r="A16" s="47" t="s">
        <v>14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5">
        <f>SUM(O13:O15)</f>
        <v>194980</v>
      </c>
      <c r="P16" s="43"/>
      <c r="Q16" s="44"/>
    </row>
    <row r="17" spans="1:17" ht="78.75" customHeight="1" x14ac:dyDescent="0.2">
      <c r="A17" s="75" t="s">
        <v>15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4"/>
      <c r="Q17" s="74"/>
    </row>
    <row r="18" spans="1:17" ht="33" customHeight="1" x14ac:dyDescent="0.2">
      <c r="A18" s="77" t="s">
        <v>16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</row>
    <row r="19" spans="1:17" ht="24" customHeight="1" x14ac:dyDescent="0.2">
      <c r="A19" s="10"/>
      <c r="B19" s="10"/>
      <c r="C19" s="78" t="s">
        <v>17</v>
      </c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7" ht="18.75" x14ac:dyDescent="0.2">
      <c r="Q20" s="11"/>
    </row>
    <row r="21" spans="1:17" x14ac:dyDescent="0.2">
      <c r="B21" s="13" t="s">
        <v>18</v>
      </c>
    </row>
    <row r="22" spans="1:17" ht="53.25" customHeight="1" x14ac:dyDescent="0.2">
      <c r="A22" s="77" t="s">
        <v>21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</row>
    <row r="23" spans="1:17" ht="77.25" customHeight="1" x14ac:dyDescent="0.2">
      <c r="A23" s="73" t="s">
        <v>22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</row>
    <row r="24" spans="1:17" s="34" customFormat="1" ht="27" customHeight="1" x14ac:dyDescent="0.2">
      <c r="A24" s="73" t="s">
        <v>40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35"/>
      <c r="O24" s="35"/>
      <c r="P24" s="35"/>
      <c r="Q24" s="35"/>
    </row>
    <row r="25" spans="1:17" s="34" customFormat="1" ht="14.25" x14ac:dyDescent="0.2">
      <c r="A25" s="80" t="s">
        <v>8</v>
      </c>
      <c r="B25" s="80"/>
      <c r="C25" s="80"/>
      <c r="D25" s="80"/>
      <c r="E25" s="80"/>
      <c r="F25" s="80"/>
      <c r="G25" s="80"/>
      <c r="H25" s="36"/>
      <c r="I25" s="36"/>
      <c r="J25" s="36"/>
      <c r="K25" s="36"/>
      <c r="L25" s="35"/>
      <c r="M25" s="35"/>
      <c r="N25" s="35"/>
      <c r="O25" s="35"/>
      <c r="P25" s="35"/>
      <c r="Q25" s="35"/>
    </row>
    <row r="26" spans="1:17" s="34" customFormat="1" ht="75.75" customHeight="1" x14ac:dyDescent="0.2">
      <c r="A26" s="37" t="s">
        <v>3</v>
      </c>
      <c r="B26" s="37" t="s">
        <v>37</v>
      </c>
      <c r="C26" s="37" t="s">
        <v>5</v>
      </c>
      <c r="D26" s="37" t="s">
        <v>38</v>
      </c>
      <c r="E26" s="37" t="s">
        <v>7</v>
      </c>
      <c r="F26" s="18" t="s">
        <v>43</v>
      </c>
      <c r="G26" s="37" t="s">
        <v>12</v>
      </c>
      <c r="H26" s="36"/>
      <c r="I26" s="36"/>
      <c r="J26" s="36"/>
      <c r="K26" s="36"/>
      <c r="L26" s="35"/>
      <c r="M26" s="35"/>
      <c r="N26" s="35"/>
      <c r="O26" s="35"/>
      <c r="P26" s="35"/>
      <c r="Q26" s="35"/>
    </row>
    <row r="27" spans="1:17" s="34" customFormat="1" ht="15" x14ac:dyDescent="0.2">
      <c r="A27" s="37">
        <v>1</v>
      </c>
      <c r="B27" s="37">
        <v>2</v>
      </c>
      <c r="C27" s="37">
        <v>3</v>
      </c>
      <c r="D27" s="37">
        <v>4</v>
      </c>
      <c r="E27" s="37">
        <v>5</v>
      </c>
      <c r="F27" s="37">
        <v>6</v>
      </c>
      <c r="G27" s="37">
        <v>7</v>
      </c>
      <c r="H27" s="36"/>
      <c r="I27" s="36"/>
      <c r="J27" s="36"/>
      <c r="K27" s="36"/>
      <c r="L27" s="35"/>
      <c r="M27" s="35"/>
      <c r="N27" s="35"/>
      <c r="O27" s="35"/>
      <c r="P27" s="35"/>
      <c r="Q27" s="35"/>
    </row>
    <row r="28" spans="1:17" s="34" customFormat="1" ht="31.5" x14ac:dyDescent="0.2">
      <c r="A28" s="37" t="s">
        <v>26</v>
      </c>
      <c r="B28" s="26" t="s">
        <v>41</v>
      </c>
      <c r="C28" s="26" t="s">
        <v>41</v>
      </c>
      <c r="D28" s="39" t="s">
        <v>25</v>
      </c>
      <c r="E28" s="40">
        <v>2</v>
      </c>
      <c r="F28" s="24">
        <v>55000</v>
      </c>
      <c r="G28" s="41">
        <f>E28*F28</f>
        <v>110000</v>
      </c>
      <c r="H28" s="36"/>
      <c r="I28" s="36"/>
      <c r="J28" s="36"/>
      <c r="K28" s="36"/>
      <c r="L28" s="35"/>
      <c r="M28" s="35"/>
      <c r="N28" s="35"/>
      <c r="O28" s="35"/>
      <c r="P28" s="35"/>
      <c r="Q28" s="35"/>
    </row>
    <row r="29" spans="1:17" s="34" customFormat="1" ht="45" customHeight="1" x14ac:dyDescent="0.2">
      <c r="A29" s="37" t="s">
        <v>32</v>
      </c>
      <c r="B29" s="38"/>
      <c r="C29" s="38" t="s">
        <v>34</v>
      </c>
      <c r="D29" s="39" t="s">
        <v>25</v>
      </c>
      <c r="E29" s="40">
        <v>2</v>
      </c>
      <c r="F29" s="24">
        <v>24000</v>
      </c>
      <c r="G29" s="41">
        <f t="shared" ref="G29:G30" si="5">E29*F29</f>
        <v>48000</v>
      </c>
      <c r="H29" s="36"/>
      <c r="I29" s="36"/>
      <c r="J29" s="36"/>
      <c r="K29" s="36"/>
      <c r="L29" s="35"/>
      <c r="M29" s="35"/>
      <c r="N29" s="35"/>
      <c r="O29" s="35"/>
      <c r="P29" s="35"/>
      <c r="Q29" s="35"/>
    </row>
    <row r="30" spans="1:17" s="34" customFormat="1" ht="60" customHeight="1" x14ac:dyDescent="0.2">
      <c r="A30" s="37" t="s">
        <v>33</v>
      </c>
      <c r="B30" s="38"/>
      <c r="C30" s="38" t="s">
        <v>35</v>
      </c>
      <c r="D30" s="39" t="s">
        <v>25</v>
      </c>
      <c r="E30" s="40">
        <v>2</v>
      </c>
      <c r="F30" s="24">
        <v>13000</v>
      </c>
      <c r="G30" s="41">
        <f t="shared" si="5"/>
        <v>26000</v>
      </c>
      <c r="H30" s="36"/>
      <c r="I30" s="36"/>
      <c r="J30" s="36"/>
      <c r="K30" s="36"/>
      <c r="L30" s="35"/>
      <c r="M30" s="35"/>
      <c r="N30" s="35"/>
      <c r="O30" s="35"/>
      <c r="P30" s="35"/>
      <c r="Q30" s="35"/>
    </row>
    <row r="31" spans="1:17" s="34" customFormat="1" ht="15.75" x14ac:dyDescent="0.2">
      <c r="A31" s="81" t="s">
        <v>39</v>
      </c>
      <c r="B31" s="82"/>
      <c r="C31" s="82"/>
      <c r="D31" s="82"/>
      <c r="E31" s="82"/>
      <c r="F31" s="83"/>
      <c r="G31" s="42">
        <f>SUM(G28:G30)</f>
        <v>184000</v>
      </c>
      <c r="H31" s="36"/>
      <c r="I31" s="36"/>
      <c r="J31" s="36"/>
      <c r="K31" s="36"/>
      <c r="L31" s="35"/>
      <c r="M31" s="35"/>
      <c r="N31" s="35"/>
      <c r="O31" s="35"/>
      <c r="P31" s="35"/>
      <c r="Q31" s="35"/>
    </row>
    <row r="32" spans="1:17" ht="33.75" customHeight="1" x14ac:dyDescent="0.25">
      <c r="A32" s="79" t="s">
        <v>23</v>
      </c>
      <c r="B32" s="79"/>
      <c r="C32" s="79"/>
      <c r="D32" s="79"/>
      <c r="E32" s="79"/>
      <c r="F32" s="79"/>
      <c r="G32" s="33"/>
      <c r="H32" s="30"/>
      <c r="I32" s="17"/>
      <c r="J32" s="17"/>
      <c r="K32" s="17"/>
      <c r="L32" s="17"/>
      <c r="N32" s="17"/>
      <c r="O32" s="17"/>
      <c r="Q32" s="17"/>
    </row>
    <row r="33" spans="1:17" ht="24" customHeight="1" x14ac:dyDescent="0.2">
      <c r="A33" s="72"/>
      <c r="B33" s="72"/>
      <c r="C33" s="72"/>
      <c r="E33" s="16"/>
      <c r="F33" s="16"/>
      <c r="G33" s="16"/>
      <c r="H33" s="16"/>
      <c r="I33" s="16"/>
      <c r="J33" s="16"/>
      <c r="K33" s="16"/>
      <c r="L33" s="16"/>
      <c r="N33" s="16"/>
      <c r="O33" s="16"/>
      <c r="Q33" s="16"/>
    </row>
  </sheetData>
  <autoFilter ref="A1:R16">
    <filterColumn colId="0" showButton="0"/>
    <filterColumn colId="1" showButton="0"/>
    <filterColumn colId="2" showButton="0"/>
    <filterColumn colId="3" hiddenButton="1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hiddenButton="1" showButton="0"/>
    <filterColumn colId="13" showButton="0"/>
    <filterColumn colId="14" showButton="0"/>
    <filterColumn colId="15" hiddenButton="1" showButton="0"/>
    <filterColumn colId="16" showButton="0"/>
  </autoFilter>
  <mergeCells count="34">
    <mergeCell ref="A33:C33"/>
    <mergeCell ref="A23:Q23"/>
    <mergeCell ref="A17:Q17"/>
    <mergeCell ref="A18:Q18"/>
    <mergeCell ref="C19:Q19"/>
    <mergeCell ref="A22:Q22"/>
    <mergeCell ref="A32:F32"/>
    <mergeCell ref="A25:G25"/>
    <mergeCell ref="A31:F31"/>
    <mergeCell ref="A24:M24"/>
    <mergeCell ref="N9:N11"/>
    <mergeCell ref="O9:O11"/>
    <mergeCell ref="P8:P11"/>
    <mergeCell ref="A1:R1"/>
    <mergeCell ref="A2:Q2"/>
    <mergeCell ref="A3:R3"/>
    <mergeCell ref="A4:R4"/>
    <mergeCell ref="A5:R5"/>
    <mergeCell ref="A16:N16"/>
    <mergeCell ref="D8:D11"/>
    <mergeCell ref="M9:M11"/>
    <mergeCell ref="A6:R6"/>
    <mergeCell ref="A7:R7"/>
    <mergeCell ref="A8:A11"/>
    <mergeCell ref="B8:B11"/>
    <mergeCell ref="C8:C11"/>
    <mergeCell ref="E8:E11"/>
    <mergeCell ref="F8:F11"/>
    <mergeCell ref="G8:O8"/>
    <mergeCell ref="Q8:Q11"/>
    <mergeCell ref="G9:I9"/>
    <mergeCell ref="J9:J11"/>
    <mergeCell ref="K9:K11"/>
    <mergeCell ref="L9:L11"/>
  </mergeCells>
  <pageMargins left="0.25" right="0.25" top="0.75" bottom="0.75" header="0.3" footer="0.3"/>
  <pageSetup paperSize="9" scale="49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Бадмаева Татьяна Валерьевна</dc:creator>
  <cp:lastModifiedBy>Admin</cp:lastModifiedBy>
  <cp:lastPrinted>2026-04-16T23:02:08Z</cp:lastPrinted>
  <dcterms:created xsi:type="dcterms:W3CDTF">2024-01-24T12:06:19Z</dcterms:created>
  <dcterms:modified xsi:type="dcterms:W3CDTF">2026-04-16T23:02:11Z</dcterms:modified>
</cp:coreProperties>
</file>