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720"/>
  </bookViews>
  <sheets>
    <sheet name="Лист1" sheetId="1" r:id="rId1"/>
  </sheets>
  <definedNames>
    <definedName name="_xlnm.Print_Area" localSheetId="0">Лист1!$B$1:$S$51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" i="1" l="1"/>
  <c r="Q8" i="1"/>
  <c r="K8" i="1" l="1"/>
  <c r="N8" i="1" s="1"/>
  <c r="O8" i="1" l="1"/>
  <c r="P8" i="1" s="1"/>
  <c r="L8" i="1"/>
  <c r="M8" i="1" s="1"/>
  <c r="K7" i="1"/>
  <c r="L7" i="1" s="1"/>
  <c r="M7" i="1" s="1"/>
  <c r="O7" i="1" l="1"/>
  <c r="N7" i="1"/>
  <c r="P7" i="1" l="1"/>
  <c r="Q7" i="1" s="1"/>
</calcChain>
</file>

<file path=xl/sharedStrings.xml><?xml version="1.0" encoding="utf-8"?>
<sst xmlns="http://schemas.openxmlformats.org/spreadsheetml/2006/main" count="50" uniqueCount="48">
  <si>
    <t>Обоснование начальной (максимальной) цены контракта</t>
  </si>
  <si>
    <t>№</t>
  </si>
  <si>
    <t>Наименование предмета контракта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</si>
  <si>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</si>
  <si>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</si>
  <si>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</si>
  <si>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</si>
  <si>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</si>
  <si>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</si>
  <si>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</si>
  <si>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</si>
  <si>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</si>
  <si>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</si>
  <si>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</si>
  <si>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</si>
  <si>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Коэффициент вариации рассчитывается по формуле:</t>
  </si>
  <si>
    <t>,где: V - коэффициент вариации;</t>
  </si>
  <si>
    <t xml:space="preserve"> </t>
  </si>
  <si>
    <t>- среднее квадратичное отклонение;</t>
  </si>
  <si>
    <t xml:space="preserve"> - цена единицы товара (работы, услуги), указанная в источнике с номером i;</t>
  </si>
  <si>
    <t>&lt;ц&gt; - средняя арифметическая величина цены единицы товара (работы, услуги);</t>
  </si>
  <si>
    <t>n - количество значений, используемых в расчете.</t>
  </si>
  <si>
    <t>Расчет начальной (максимальной) цены контракта определяется сложением сумм всех товаров</t>
  </si>
  <si>
    <r>
      <t xml:space="preserve">НМЦК </t>
    </r>
    <r>
      <rPr>
        <b/>
        <i/>
        <vertAlign val="superscript"/>
        <sz val="13"/>
        <color indexed="8"/>
        <rFont val="Times New Roman"/>
        <family val="1"/>
        <charset val="204"/>
      </rPr>
      <t xml:space="preserve">рын  </t>
    </r>
    <r>
      <rPr>
        <b/>
        <i/>
        <sz val="13"/>
        <color indexed="8"/>
        <rFont val="Times New Roman"/>
        <family val="1"/>
        <charset val="204"/>
      </rPr>
      <t>= (v/n*∑</t>
    </r>
    <r>
      <rPr>
        <b/>
        <i/>
        <vertAlign val="superscript"/>
        <sz val="13"/>
        <color indexed="8"/>
        <rFont val="Times New Roman"/>
        <family val="1"/>
        <charset val="204"/>
      </rPr>
      <t>n</t>
    </r>
    <r>
      <rPr>
        <b/>
        <i/>
        <vertAlign val="subscript"/>
        <sz val="13"/>
        <color indexed="8"/>
        <rFont val="Times New Roman"/>
        <family val="1"/>
        <charset val="204"/>
      </rPr>
      <t>i=1</t>
    </r>
    <r>
      <rPr>
        <b/>
        <i/>
        <sz val="13"/>
        <color indexed="8"/>
        <rFont val="Times New Roman"/>
        <family val="1"/>
        <charset val="204"/>
      </rPr>
      <t>ц</t>
    </r>
    <r>
      <rPr>
        <b/>
        <i/>
        <vertAlign val="subscript"/>
        <sz val="13"/>
        <color indexed="8"/>
        <rFont val="Times New Roman"/>
        <family val="1"/>
        <charset val="204"/>
      </rPr>
      <t>i</t>
    </r>
    <r>
      <rPr>
        <b/>
        <i/>
        <sz val="13"/>
        <color indexed="8"/>
        <rFont val="Times New Roman"/>
        <family val="1"/>
        <charset val="204"/>
      </rPr>
      <t xml:space="preserve"> ) =</t>
    </r>
    <r>
      <rPr>
        <sz val="13"/>
        <color indexed="8"/>
        <rFont val="Times New Roman"/>
        <family val="1"/>
        <charset val="204"/>
      </rPr>
      <t xml:space="preserve"> </t>
    </r>
  </si>
  <si>
    <t>где:</t>
  </si>
  <si>
    <t>- НМЦК, определяемая методом сопоставимых рыночных цен (анализа рынка);</t>
  </si>
  <si>
    <t>v - количество (объем) закупаемого товара (работы, услуги);</t>
  </si>
  <si>
    <t>n - количество значений, используемых в расчете;</t>
  </si>
  <si>
    <t>i - номер источника ценовой информации;</t>
  </si>
  <si>
    <t xml:space="preserve">              исполнителем), утвержденными приказом Минэкономразвития России от 02.10.2013г. №567.</t>
  </si>
  <si>
    <t>цi - цена единицы товара</t>
  </si>
  <si>
    <t>Коммерческие предложения хранятся у Заказчика.</t>
  </si>
  <si>
    <t xml:space="preserve">
Приложение № 1 к документации об электронном аукционе по определению поставщика 
</t>
  </si>
  <si>
    <t>№ 1</t>
  </si>
  <si>
    <t>№ 2</t>
  </si>
  <si>
    <t>№ 3</t>
  </si>
  <si>
    <t xml:space="preserve">Начальная (максимальная) цена контракта определяется методом сопоставимых рыночных цен (анализа рынка) определенный методическими рекомендациями по применению методов определения начальной (максимально) цены контракта, утвержденный приказом Минэкономразвития РФ от 02.10.2013 №567 </t>
  </si>
  <si>
    <t>Наименование валюты в соответствии с общероссийским классификатором валют - Российский рубль</t>
  </si>
  <si>
    <t xml:space="preserve">Сотрудник контрактной службы:  </t>
  </si>
  <si>
    <t>"___" ________________20___г.</t>
  </si>
  <si>
    <t xml:space="preserve">Заместитель начальника ФКУ КП-8 УФСИН России </t>
  </si>
  <si>
    <t>по Республике Башкортостан майор внутренней службы                                                    С.Ф.Парчайкин</t>
  </si>
  <si>
    <t>Вывод: При определении Н(М)ЦК,ЦКЕП контракта  Заказчиком применяется Приказ Минэкономразвития России от 02.10.2013 № 567 "Об утверждении методических рекомндаций по применеию методов определения начальной(максимальной) цены контракта,цены контракта и цены за единицу товара(раболы,услуги) с дробными значениями (количество знако после запятой превышает два). Большинство бухгалтерских программ,а также программное обеспечение реестра контрактов не позволяет проводить операцию с таким значением.поэтому в случае необходомости Заказчиком применяется округление (вниз) таких показателей.</t>
  </si>
  <si>
    <t>Светильник светодиодный ДВО 6561-Р 36 Вт</t>
  </si>
  <si>
    <t>Лампа светодиодная Т8 линейная 18 Вт 230В 4000К 1200мм</t>
  </si>
  <si>
    <t>шт</t>
  </si>
  <si>
    <t xml:space="preserve">Расчет Н(М)ЦК,ЦКЕП  произвел: Главный энергетик ЭМГ  лейтенант внутренней службы                А.С.Шарипов                                                                                               </t>
  </si>
  <si>
    <t xml:space="preserve">В соответствии со ст.1,34 бюджетного кодекса РФ в целях эффективности и экономии использования денежных средств Государственным заказчиком в качестве Поставщика выбран поставщик № 3,предложивший наименьшую цену  контракта. Н(М)ЦК = 98000 (девяносто восемь тысяч) рублей 00 копеек.Во избежания сговора участников размещение заказа и нарушение ст.П. Федерального Закона 153-ФЗ от 26.07.2026  "О защите конкуреции".Государственный заказчик не указывает сведений о патенциальных поставщиках,сделавших коммерческое предложение.Данные сведения хранятся у Государственного заказчика.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</si>
</sst>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vertAlign val="superscript"/>
      <sz val="13"/>
      <color indexed="8"/>
      <name val="Times New Roman"/>
      <family val="1"/>
      <charset val="204"/>
    </font>
    <font>
      <b/>
      <i/>
      <vertAlign val="subscript"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3" fillId="0" borderId="3" xfId="0" applyFont="1" applyFill="1" applyBorder="1" applyAlignment="1" applyProtection="1">
      <alignment horizontal="center" vertical="top" wrapText="1"/>
      <protection locked="0"/>
    </xf>
    <xf numFmtId="0" fontId="6" fillId="0" borderId="3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2" fillId="0" borderId="0" xfId="0" applyFont="1" applyBorder="1" applyAlignment="1" applyProtection="1">
      <alignment vertical="center"/>
      <protection locked="0"/>
    </xf>
    <xf numFmtId="2" fontId="2" fillId="0" borderId="0" xfId="0" applyNumberFormat="1" applyFont="1" applyAlignment="1" applyProtection="1">
      <alignment vertical="center"/>
      <protection locked="0"/>
    </xf>
    <xf numFmtId="4" fontId="2" fillId="0" borderId="0" xfId="0" applyNumberFormat="1" applyFont="1" applyProtection="1"/>
    <xf numFmtId="0" fontId="2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6" fillId="0" borderId="3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protection locked="0"/>
    </xf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vertical="center"/>
    </xf>
    <xf numFmtId="2" fontId="0" fillId="0" borderId="0" xfId="0" applyNumberFormat="1"/>
    <xf numFmtId="0" fontId="15" fillId="0" borderId="0" xfId="0" applyFont="1" applyAlignment="1">
      <alignment horizontal="left"/>
    </xf>
    <xf numFmtId="0" fontId="16" fillId="0" borderId="0" xfId="0" applyFont="1" applyProtection="1">
      <protection locked="0"/>
    </xf>
    <xf numFmtId="0" fontId="4" fillId="0" borderId="2" xfId="0" applyFont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 applyProtection="1">
      <alignment horizontal="center" vertical="top" wrapText="1"/>
      <protection locked="0"/>
    </xf>
    <xf numFmtId="0" fontId="4" fillId="0" borderId="5" xfId="0" applyFont="1" applyBorder="1" applyAlignment="1" applyProtection="1">
      <alignment horizontal="center" vertical="top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2" fontId="18" fillId="0" borderId="3" xfId="0" applyNumberFormat="1" applyFont="1" applyBorder="1" applyAlignment="1" applyProtection="1">
      <alignment horizontal="center" vertical="center" wrapText="1"/>
      <protection locked="0"/>
    </xf>
    <xf numFmtId="2" fontId="18" fillId="0" borderId="2" xfId="0" applyNumberFormat="1" applyFont="1" applyBorder="1" applyAlignment="1" applyProtection="1">
      <alignment horizontal="center" vertical="center" wrapText="1"/>
      <protection locked="0"/>
    </xf>
    <xf numFmtId="2" fontId="18" fillId="0" borderId="4" xfId="0" applyNumberFormat="1" applyFont="1" applyBorder="1" applyAlignment="1" applyProtection="1">
      <alignment horizontal="center" vertical="center" wrapText="1"/>
      <protection locked="0"/>
    </xf>
    <xf numFmtId="2" fontId="18" fillId="0" borderId="5" xfId="0" applyNumberFormat="1" applyFont="1" applyBorder="1" applyAlignment="1" applyProtection="1">
      <alignment horizontal="center" vertical="center" wrapText="1"/>
      <protection locked="0"/>
    </xf>
    <xf numFmtId="4" fontId="10" fillId="0" borderId="3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/>
    </xf>
    <xf numFmtId="2" fontId="10" fillId="0" borderId="3" xfId="0" applyNumberFormat="1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protection locked="0"/>
    </xf>
    <xf numFmtId="3" fontId="18" fillId="0" borderId="3" xfId="0" applyNumberFormat="1" applyFont="1" applyBorder="1" applyAlignment="1" applyProtection="1">
      <alignment horizontal="center" vertical="center" wrapText="1"/>
      <protection locked="0"/>
    </xf>
    <xf numFmtId="0" fontId="20" fillId="0" borderId="0" xfId="0" applyFont="1" applyProtection="1">
      <protection locked="0"/>
    </xf>
    <xf numFmtId="0" fontId="15" fillId="2" borderId="0" xfId="0" applyFont="1" applyFill="1"/>
    <xf numFmtId="0" fontId="8" fillId="2" borderId="0" xfId="0" applyFont="1" applyFill="1" applyAlignment="1" applyProtection="1">
      <protection locked="0"/>
    </xf>
    <xf numFmtId="0" fontId="0" fillId="0" borderId="0" xfId="0" applyBorder="1" applyProtection="1">
      <protection locked="0"/>
    </xf>
    <xf numFmtId="0" fontId="14" fillId="0" borderId="0" xfId="0" applyFont="1" applyBorder="1"/>
    <xf numFmtId="0" fontId="7" fillId="0" borderId="3" xfId="0" applyFont="1" applyBorder="1" applyAlignment="1">
      <alignment horizontal="center" vertical="center" wrapText="1"/>
    </xf>
    <xf numFmtId="0" fontId="17" fillId="0" borderId="0" xfId="0" applyFont="1" applyAlignment="1" applyProtection="1">
      <alignment horizontal="center" wrapText="1"/>
      <protection locked="0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9" fillId="0" borderId="0" xfId="0" applyFont="1" applyAlignment="1" applyProtection="1">
      <alignment horizont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2" fontId="3" fillId="0" borderId="3" xfId="0" applyNumberFormat="1" applyFont="1" applyFill="1" applyBorder="1" applyAlignment="1" applyProtection="1">
      <alignment horizontal="center" vertical="top" wrapText="1"/>
      <protection locked="0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protection locked="0"/>
    </xf>
    <xf numFmtId="0" fontId="9" fillId="0" borderId="0" xfId="0" applyFont="1" applyAlignment="1">
      <alignment horizontal="left" vertical="center"/>
    </xf>
    <xf numFmtId="0" fontId="15" fillId="2" borderId="0" xfId="0" applyNumberFormat="1" applyFont="1" applyFill="1" applyBorder="1" applyAlignment="1">
      <alignment horizontal="left" vertical="top" wrapText="1"/>
    </xf>
    <xf numFmtId="0" fontId="10" fillId="0" borderId="0" xfId="0" applyFont="1" applyAlignment="1" applyProtection="1">
      <alignment horizontal="left" vertical="top"/>
      <protection locked="0"/>
    </xf>
    <xf numFmtId="0" fontId="15" fillId="2" borderId="0" xfId="0" applyFont="1" applyFill="1" applyAlignment="1">
      <alignment horizontal="left" wrapText="1"/>
    </xf>
    <xf numFmtId="49" fontId="9" fillId="0" borderId="0" xfId="0" applyNumberFormat="1" applyFont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5</xdr:row>
      <xdr:rowOff>952500</xdr:rowOff>
    </xdr:from>
    <xdr:to>
      <xdr:col>11</xdr:col>
      <xdr:colOff>0</xdr:colOff>
      <xdr:row>5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304800</xdr:colOff>
      <xdr:row>5</xdr:row>
      <xdr:rowOff>1238250</xdr:rowOff>
    </xdr:from>
    <xdr:to>
      <xdr:col>11</xdr:col>
      <xdr:colOff>457200</xdr:colOff>
      <xdr:row>5</xdr:row>
      <xdr:rowOff>1466850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5</xdr:row>
      <xdr:rowOff>952500</xdr:rowOff>
    </xdr:from>
    <xdr:to>
      <xdr:col>11</xdr:col>
      <xdr:colOff>0</xdr:colOff>
      <xdr:row>5</xdr:row>
      <xdr:rowOff>1304925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304800</xdr:colOff>
      <xdr:row>5</xdr:row>
      <xdr:rowOff>1238250</xdr:rowOff>
    </xdr:from>
    <xdr:to>
      <xdr:col>11</xdr:col>
      <xdr:colOff>457200</xdr:colOff>
      <xdr:row>5</xdr:row>
      <xdr:rowOff>1466850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5</xdr:row>
      <xdr:rowOff>952500</xdr:rowOff>
    </xdr:from>
    <xdr:to>
      <xdr:col>13</xdr:col>
      <xdr:colOff>0</xdr:colOff>
      <xdr:row>5</xdr:row>
      <xdr:rowOff>1304925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39150" y="255270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5</xdr:row>
      <xdr:rowOff>923925</xdr:rowOff>
    </xdr:from>
    <xdr:to>
      <xdr:col>11</xdr:col>
      <xdr:colOff>1019175</xdr:colOff>
      <xdr:row>5</xdr:row>
      <xdr:rowOff>1362075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10450" y="25241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5</xdr:row>
      <xdr:rowOff>1860176</xdr:rowOff>
    </xdr:from>
    <xdr:to>
      <xdr:col>14</xdr:col>
      <xdr:colOff>0</xdr:colOff>
      <xdr:row>5</xdr:row>
      <xdr:rowOff>2185147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205197" y="2812676"/>
          <a:ext cx="1460127" cy="3249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304800</xdr:colOff>
      <xdr:row>5</xdr:row>
      <xdr:rowOff>1238250</xdr:rowOff>
    </xdr:from>
    <xdr:to>
      <xdr:col>13</xdr:col>
      <xdr:colOff>457200</xdr:colOff>
      <xdr:row>5</xdr:row>
      <xdr:rowOff>1466850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774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3</xdr:col>
      <xdr:colOff>466725</xdr:colOff>
      <xdr:row>12</xdr:row>
      <xdr:rowOff>171450</xdr:rowOff>
    </xdr:to>
    <xdr:pic>
      <xdr:nvPicPr>
        <xdr:cNvPr id="10" name="Рисунок 33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9600" y="8153400"/>
          <a:ext cx="24765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14</xdr:row>
      <xdr:rowOff>0</xdr:rowOff>
    </xdr:from>
    <xdr:to>
      <xdr:col>4</xdr:col>
      <xdr:colOff>28575</xdr:colOff>
      <xdr:row>16</xdr:row>
      <xdr:rowOff>123825</xdr:rowOff>
    </xdr:to>
    <xdr:pic>
      <xdr:nvPicPr>
        <xdr:cNvPr id="11" name="Рисунок 34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8915400"/>
          <a:ext cx="26003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17</xdr:row>
      <xdr:rowOff>0</xdr:rowOff>
    </xdr:from>
    <xdr:to>
      <xdr:col>2</xdr:col>
      <xdr:colOff>104775</xdr:colOff>
      <xdr:row>17</xdr:row>
      <xdr:rowOff>200025</xdr:rowOff>
    </xdr:to>
    <xdr:pic>
      <xdr:nvPicPr>
        <xdr:cNvPr id="12" name="Рисунок 35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09600" y="9810750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23</xdr:row>
      <xdr:rowOff>0</xdr:rowOff>
    </xdr:from>
    <xdr:to>
      <xdr:col>3</xdr:col>
      <xdr:colOff>85725</xdr:colOff>
      <xdr:row>24</xdr:row>
      <xdr:rowOff>9525</xdr:rowOff>
    </xdr:to>
    <xdr:pic>
      <xdr:nvPicPr>
        <xdr:cNvPr id="14" name="Рисунок 7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05118" y="7709647"/>
          <a:ext cx="2091578" cy="2224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2"/>
  <sheetViews>
    <sheetView tabSelected="1" zoomScale="85" zoomScaleNormal="85" zoomScaleSheetLayoutView="70" workbookViewId="0">
      <selection activeCell="B8" sqref="B8"/>
    </sheetView>
  </sheetViews>
  <sheetFormatPr defaultRowHeight="15" x14ac:dyDescent="0.25"/>
  <cols>
    <col min="3" max="3" width="30.140625" customWidth="1"/>
    <col min="4" max="4" width="8.42578125" customWidth="1"/>
    <col min="5" max="5" width="9.28515625" bestFit="1" customWidth="1"/>
    <col min="6" max="6" width="13.28515625" customWidth="1"/>
    <col min="7" max="7" width="13.5703125" customWidth="1"/>
    <col min="8" max="8" width="14" customWidth="1"/>
    <col min="9" max="9" width="10.85546875" hidden="1" customWidth="1"/>
    <col min="10" max="10" width="10.7109375" hidden="1" customWidth="1"/>
    <col min="11" max="11" width="16" customWidth="1"/>
    <col min="12" max="12" width="15.140625" customWidth="1"/>
    <col min="13" max="13" width="16" customWidth="1"/>
    <col min="14" max="14" width="17.5703125" customWidth="1"/>
    <col min="15" max="16" width="15.85546875" customWidth="1"/>
    <col min="17" max="17" width="28.7109375" customWidth="1"/>
    <col min="19" max="22" width="9.140625" customWidth="1"/>
  </cols>
  <sheetData>
    <row r="1" spans="2:17" s="1" customFormat="1" ht="69.75" customHeight="1" x14ac:dyDescent="0.25">
      <c r="O1" s="50" t="s">
        <v>32</v>
      </c>
      <c r="P1" s="50"/>
      <c r="Q1" s="50"/>
    </row>
    <row r="2" spans="2:17" s="1" customFormat="1" ht="11.25" customHeight="1" x14ac:dyDescent="0.25">
      <c r="O2" s="50"/>
      <c r="P2" s="50"/>
      <c r="Q2" s="50"/>
    </row>
    <row r="3" spans="2:17" s="1" customFormat="1" x14ac:dyDescent="0.25">
      <c r="B3" s="2"/>
      <c r="C3" s="3"/>
      <c r="D3" s="3"/>
      <c r="E3" s="2"/>
      <c r="F3" s="2"/>
      <c r="G3" s="2"/>
      <c r="H3" s="2"/>
      <c r="I3" s="2"/>
      <c r="J3" s="2"/>
      <c r="K3" s="2"/>
      <c r="L3" s="2"/>
      <c r="M3" s="2"/>
      <c r="N3" s="4"/>
      <c r="O3" s="2"/>
      <c r="P3" s="12"/>
      <c r="Q3" s="13"/>
    </row>
    <row r="4" spans="2:17" s="1" customFormat="1" ht="15" customHeight="1" x14ac:dyDescent="0.25">
      <c r="B4" s="52" t="s">
        <v>0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5" spans="2:17" ht="15" customHeight="1" x14ac:dyDescent="0.25">
      <c r="B5" s="53" t="s">
        <v>1</v>
      </c>
      <c r="C5" s="53" t="s">
        <v>2</v>
      </c>
      <c r="D5" s="53" t="s">
        <v>3</v>
      </c>
      <c r="E5" s="53" t="s">
        <v>4</v>
      </c>
      <c r="F5" s="51" t="s">
        <v>5</v>
      </c>
      <c r="G5" s="51"/>
      <c r="H5" s="51"/>
      <c r="I5" s="51"/>
      <c r="J5" s="51"/>
      <c r="K5" s="54" t="s">
        <v>6</v>
      </c>
      <c r="L5" s="54"/>
      <c r="M5" s="54"/>
      <c r="N5" s="55" t="s">
        <v>7</v>
      </c>
      <c r="O5" s="56"/>
      <c r="P5" s="56"/>
      <c r="Q5" s="56"/>
    </row>
    <row r="6" spans="2:17" ht="189" customHeight="1" x14ac:dyDescent="0.25">
      <c r="B6" s="53"/>
      <c r="C6" s="53"/>
      <c r="D6" s="53"/>
      <c r="E6" s="53"/>
      <c r="F6" s="38" t="s">
        <v>33</v>
      </c>
      <c r="G6" s="38" t="s">
        <v>34</v>
      </c>
      <c r="H6" s="26" t="s">
        <v>35</v>
      </c>
      <c r="I6" s="27"/>
      <c r="J6" s="28"/>
      <c r="K6" s="5" t="s">
        <v>8</v>
      </c>
      <c r="L6" s="5" t="s">
        <v>9</v>
      </c>
      <c r="M6" s="6" t="s">
        <v>10</v>
      </c>
      <c r="N6" s="7" t="s">
        <v>11</v>
      </c>
      <c r="O6" s="8" t="s">
        <v>12</v>
      </c>
      <c r="P6" s="8" t="s">
        <v>13</v>
      </c>
      <c r="Q6" s="8" t="s">
        <v>14</v>
      </c>
    </row>
    <row r="7" spans="2:17" ht="132.75" customHeight="1" x14ac:dyDescent="0.25">
      <c r="B7" s="15">
        <v>1</v>
      </c>
      <c r="C7" s="46" t="s">
        <v>43</v>
      </c>
      <c r="D7" s="29" t="s">
        <v>45</v>
      </c>
      <c r="E7" s="40">
        <v>50</v>
      </c>
      <c r="F7" s="30">
        <v>1400</v>
      </c>
      <c r="G7" s="30">
        <v>1390</v>
      </c>
      <c r="H7" s="31">
        <v>1390</v>
      </c>
      <c r="I7" s="32"/>
      <c r="J7" s="33"/>
      <c r="K7" s="34">
        <f>AVERAGE(F7:J7)</f>
        <v>1393.3333333333333</v>
      </c>
      <c r="L7" s="35">
        <f>SQRT((SUM(IF(F7&gt;0,POWER(F7-K7,2),0),IF(G7&gt;0,POWER(G7-K7,2),0),IF(H7&gt;0,POWER(H7-K7,2),0),IF(I7&gt;0,POWER(I7-K7,2),0),IF(J7&gt;0,POWER(J7-K7,2),0),))/(COUNTA(F7:J7)-1))</f>
        <v>5.7735026918962573</v>
      </c>
      <c r="M7" s="35">
        <f t="shared" ref="M7:M8" si="0">L7/K7*100</f>
        <v>0.41436622190642997</v>
      </c>
      <c r="N7" s="36">
        <f>E7*K7</f>
        <v>69666.666666666657</v>
      </c>
      <c r="O7" s="37">
        <f>K7</f>
        <v>1393.3333333333333</v>
      </c>
      <c r="P7" s="36">
        <f>ROUNDUP(O7,2)</f>
        <v>1393.34</v>
      </c>
      <c r="Q7" s="36">
        <f>P7*E7</f>
        <v>69667</v>
      </c>
    </row>
    <row r="8" spans="2:17" ht="132.75" customHeight="1" x14ac:dyDescent="0.25">
      <c r="B8" s="15">
        <v>2</v>
      </c>
      <c r="C8" s="46" t="s">
        <v>44</v>
      </c>
      <c r="D8" s="29" t="s">
        <v>45</v>
      </c>
      <c r="E8" s="40">
        <v>150</v>
      </c>
      <c r="F8" s="30">
        <v>190</v>
      </c>
      <c r="G8" s="30">
        <v>195.7</v>
      </c>
      <c r="H8" s="30">
        <v>190</v>
      </c>
      <c r="I8" s="30"/>
      <c r="J8" s="30"/>
      <c r="K8" s="34">
        <f>AVERAGE(F8:J8)</f>
        <v>191.9</v>
      </c>
      <c r="L8" s="35">
        <f>SQRT((SUM(IF(F8&gt;0,POWER(F8-K8,2),0),IF(G8&gt;0,POWER(G8-K8,2),0),IF(H8&gt;0,POWER(H8-K8,2),0),IF(I8&gt;0,POWER(I8-K8,2),0),IF(J8&gt;0,POWER(J8-K8,2),0),))/(COUNTA(F8:J8)-1))</f>
        <v>3.2908965343808601</v>
      </c>
      <c r="M8" s="35">
        <f t="shared" si="0"/>
        <v>1.7149017896721523</v>
      </c>
      <c r="N8" s="36">
        <f>E8*K8</f>
        <v>28785</v>
      </c>
      <c r="O8" s="37">
        <f>K8</f>
        <v>191.9</v>
      </c>
      <c r="P8" s="36">
        <f>ROUNDUP(O8,2)</f>
        <v>191.9</v>
      </c>
      <c r="Q8" s="36">
        <f>P8*E8</f>
        <v>28785</v>
      </c>
    </row>
    <row r="9" spans="2:17" ht="26.25" customHeight="1" x14ac:dyDescent="0.25">
      <c r="B9" s="9"/>
      <c r="C9" s="9"/>
      <c r="D9" s="9"/>
      <c r="E9" s="9"/>
      <c r="F9" s="9"/>
      <c r="G9" s="9"/>
      <c r="H9" s="9"/>
      <c r="I9" s="14"/>
      <c r="J9" s="14"/>
      <c r="K9" s="9"/>
      <c r="L9" s="9"/>
      <c r="M9" s="9"/>
      <c r="N9" s="10"/>
      <c r="O9" s="2"/>
      <c r="P9" s="2"/>
      <c r="Q9" s="11">
        <f>Q8+Q7</f>
        <v>98452</v>
      </c>
    </row>
    <row r="10" spans="2:17" ht="27.75" customHeight="1" x14ac:dyDescent="0.25">
      <c r="B10" s="47" t="s">
        <v>36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</row>
    <row r="11" spans="2:17" ht="15.75" x14ac:dyDescent="0.25">
      <c r="B11" s="57" t="s">
        <v>15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16"/>
      <c r="O11" s="16"/>
    </row>
    <row r="12" spans="2:17" ht="15.75" x14ac:dyDescent="0.25">
      <c r="B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2:17" ht="27" customHeight="1" x14ac:dyDescent="0.25">
      <c r="B13" s="16"/>
      <c r="C13" s="16"/>
      <c r="D13" s="16"/>
      <c r="E13" s="17" t="s">
        <v>16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2:17" ht="16.899999999999999" customHeight="1" x14ac:dyDescent="0.25"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spans="2:17" ht="16.899999999999999" customHeight="1" x14ac:dyDescent="0.25">
      <c r="B15" s="16"/>
      <c r="C15" s="18" t="s">
        <v>17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2:17" ht="16.899999999999999" customHeight="1" x14ac:dyDescent="0.25">
      <c r="B16" s="16"/>
      <c r="C16" s="16"/>
      <c r="D16" s="16"/>
      <c r="E16" s="18" t="s">
        <v>18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2:18" ht="27" customHeight="1" x14ac:dyDescent="0.25"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2:18" ht="27" customHeight="1" x14ac:dyDescent="0.25">
      <c r="B18" s="16"/>
      <c r="C18" s="17" t="s">
        <v>19</v>
      </c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2:18" ht="27" customHeight="1" x14ac:dyDescent="0.25">
      <c r="B19" s="16"/>
      <c r="C19" s="17" t="s">
        <v>20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2:18" ht="16.899999999999999" customHeight="1" x14ac:dyDescent="0.25">
      <c r="B20" s="16"/>
      <c r="C20" s="18" t="s">
        <v>21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2:18" ht="16.899999999999999" customHeight="1" x14ac:dyDescent="0.3">
      <c r="B21" s="19" t="s">
        <v>22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spans="2:18" ht="16.899999999999999" customHeight="1" x14ac:dyDescent="0.25">
      <c r="B22" s="16"/>
      <c r="C22" s="20" t="s">
        <v>23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2:18" ht="16.899999999999999" customHeight="1" x14ac:dyDescent="0.25">
      <c r="B23" s="16"/>
      <c r="C23" s="21" t="s">
        <v>24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spans="2:18" ht="16.899999999999999" customHeight="1" x14ac:dyDescent="0.25">
      <c r="B24" s="16"/>
      <c r="C24" s="21" t="s">
        <v>17</v>
      </c>
      <c r="D24" s="22" t="s">
        <v>25</v>
      </c>
      <c r="E24" s="22"/>
      <c r="F24" s="22"/>
      <c r="G24" s="22"/>
      <c r="H24" s="22"/>
      <c r="I24" s="22"/>
      <c r="J24" s="22"/>
      <c r="K24" s="22"/>
      <c r="L24" s="22"/>
      <c r="M24" s="16"/>
      <c r="N24" s="16"/>
      <c r="O24" s="16"/>
    </row>
    <row r="25" spans="2:18" ht="16.899999999999999" customHeight="1" x14ac:dyDescent="0.25">
      <c r="B25" s="16"/>
      <c r="C25" s="48" t="s">
        <v>26</v>
      </c>
      <c r="D25" s="48"/>
      <c r="E25" s="48"/>
      <c r="F25" s="48"/>
      <c r="G25" s="48"/>
      <c r="H25" s="16"/>
      <c r="I25" s="16"/>
      <c r="J25" s="16"/>
      <c r="K25" s="16"/>
      <c r="L25" s="16"/>
      <c r="M25" s="16"/>
      <c r="N25" s="16"/>
      <c r="O25" s="16"/>
    </row>
    <row r="26" spans="2:18" ht="16.899999999999999" customHeight="1" x14ac:dyDescent="0.25">
      <c r="B26" s="1"/>
      <c r="C26" s="16"/>
      <c r="D26" s="49" t="s">
        <v>27</v>
      </c>
      <c r="E26" s="49"/>
      <c r="F26" s="49"/>
      <c r="G26" s="49"/>
      <c r="H26" s="49"/>
      <c r="I26" s="16"/>
      <c r="J26" s="16"/>
      <c r="K26" s="16"/>
      <c r="L26" s="16"/>
      <c r="M26" s="16"/>
      <c r="N26" s="16"/>
      <c r="O26" s="16"/>
      <c r="P26" s="16"/>
      <c r="Q26" s="23"/>
    </row>
    <row r="27" spans="2:18" ht="16.899999999999999" customHeight="1" x14ac:dyDescent="0.25">
      <c r="B27" s="1"/>
      <c r="C27" s="16"/>
      <c r="D27" s="49" t="s">
        <v>28</v>
      </c>
      <c r="E27" s="49"/>
      <c r="F27" s="49"/>
      <c r="G27" s="49"/>
      <c r="H27" s="49"/>
      <c r="I27" s="16"/>
      <c r="J27" s="16"/>
      <c r="K27" s="16"/>
      <c r="L27" s="16"/>
      <c r="M27" s="16"/>
      <c r="N27" s="16"/>
      <c r="O27" s="16"/>
      <c r="P27" s="16"/>
      <c r="Q27" s="23"/>
    </row>
    <row r="28" spans="2:18" ht="16.899999999999999" customHeight="1" x14ac:dyDescent="0.25">
      <c r="B28" s="22"/>
      <c r="C28" s="22"/>
      <c r="D28" s="49" t="s">
        <v>30</v>
      </c>
      <c r="E28" s="49"/>
      <c r="F28" s="49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</row>
    <row r="29" spans="2:18" ht="16.899999999999999" customHeight="1" x14ac:dyDescent="0.25">
      <c r="B29" s="21" t="s">
        <v>29</v>
      </c>
      <c r="C29" s="60" t="s">
        <v>42</v>
      </c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</row>
    <row r="30" spans="2:18" ht="16.899999999999999" customHeight="1" x14ac:dyDescent="0.25">
      <c r="B30" s="21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</row>
    <row r="31" spans="2:18" s="1" customFormat="1" ht="16.899999999999999" customHeight="1" x14ac:dyDescent="0.25">
      <c r="B31" s="21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24"/>
    </row>
    <row r="32" spans="2:18" s="1" customFormat="1" ht="16.899999999999999" customHeight="1" x14ac:dyDescent="0.25">
      <c r="B32" s="21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</row>
    <row r="33" spans="1:19" s="1" customFormat="1" ht="16.899999999999999" customHeight="1" x14ac:dyDescent="0.25">
      <c r="B33" s="21"/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</row>
    <row r="34" spans="1:19" s="1" customFormat="1" ht="16.899999999999999" customHeight="1" x14ac:dyDescent="0.25">
      <c r="A34" s="44"/>
      <c r="B34" s="45"/>
      <c r="C34" s="58" t="s">
        <v>47</v>
      </c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44"/>
    </row>
    <row r="35" spans="1:19" s="1" customFormat="1" ht="16.899999999999999" customHeight="1" x14ac:dyDescent="0.25">
      <c r="A35" s="44"/>
      <c r="B35" s="45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44"/>
    </row>
    <row r="36" spans="1:19" s="1" customFormat="1" ht="16.899999999999999" customHeight="1" x14ac:dyDescent="0.25">
      <c r="A36" s="44"/>
      <c r="B36" s="45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44"/>
    </row>
    <row r="37" spans="1:19" s="1" customFormat="1" ht="16.5" customHeight="1" x14ac:dyDescent="0.25">
      <c r="A37" s="44"/>
      <c r="B37" s="45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44"/>
    </row>
    <row r="38" spans="1:19" s="1" customFormat="1" ht="16.5" hidden="1" customHeight="1" x14ac:dyDescent="0.25">
      <c r="B38" s="2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</row>
    <row r="39" spans="1:19" s="1" customFormat="1" ht="16.5" hidden="1" customHeight="1" x14ac:dyDescent="0.25">
      <c r="B39" s="2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</row>
    <row r="40" spans="1:19" s="1" customFormat="1" ht="16.5" hidden="1" customHeight="1" x14ac:dyDescent="0.25"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</row>
    <row r="41" spans="1:19" s="1" customFormat="1" ht="16.899999999999999" customHeight="1" x14ac:dyDescent="0.25">
      <c r="C41" s="21" t="s">
        <v>37</v>
      </c>
      <c r="D41" s="16"/>
      <c r="E41" s="16"/>
      <c r="F41" s="16"/>
      <c r="G41" s="16"/>
      <c r="H41" s="16"/>
      <c r="I41" s="16"/>
      <c r="J41" s="16"/>
      <c r="K41" s="16"/>
      <c r="L41" s="16"/>
    </row>
    <row r="42" spans="1:19" s="1" customFormat="1" ht="16.899999999999999" customHeight="1" x14ac:dyDescent="0.25">
      <c r="C42" s="22" t="s">
        <v>31</v>
      </c>
      <c r="D42" s="16"/>
      <c r="G42" s="16"/>
      <c r="H42" s="16"/>
      <c r="I42" s="16"/>
      <c r="J42" s="16"/>
      <c r="K42" s="16"/>
      <c r="L42" s="16"/>
    </row>
    <row r="43" spans="1:19" s="1" customFormat="1" ht="15.75" x14ac:dyDescent="0.25">
      <c r="C43" s="16"/>
      <c r="D43" s="16"/>
      <c r="E43" s="16"/>
      <c r="F43" s="16"/>
      <c r="G43" s="16"/>
      <c r="H43" s="16"/>
      <c r="I43" s="16"/>
      <c r="J43" s="16"/>
      <c r="K43" s="16"/>
      <c r="L43" s="16"/>
    </row>
    <row r="44" spans="1:19" s="1" customFormat="1" ht="15.75" customHeight="1" x14ac:dyDescent="0.25">
      <c r="C44" s="59" t="s">
        <v>46</v>
      </c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</row>
    <row r="45" spans="1:19" s="1" customFormat="1" ht="15.75" customHeight="1" x14ac:dyDescent="0.25"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</row>
    <row r="46" spans="1:19" s="1" customFormat="1" ht="16.5" customHeight="1" x14ac:dyDescent="0.25"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</row>
    <row r="47" spans="1:19" s="1" customFormat="1" ht="16.5" x14ac:dyDescent="0.25">
      <c r="C47" s="25" t="s">
        <v>38</v>
      </c>
      <c r="D47" s="25"/>
      <c r="E47" s="25"/>
      <c r="F47" s="25"/>
      <c r="G47" s="25"/>
      <c r="H47" s="25"/>
      <c r="I47" s="25"/>
      <c r="J47" s="25"/>
      <c r="L47" s="16"/>
    </row>
    <row r="48" spans="1:19" s="1" customFormat="1" ht="16.5" x14ac:dyDescent="0.25">
      <c r="C48" s="25" t="s">
        <v>40</v>
      </c>
      <c r="D48" s="25"/>
      <c r="E48" s="25"/>
      <c r="F48" s="25"/>
      <c r="G48" s="25"/>
      <c r="H48" s="39"/>
      <c r="I48" s="39"/>
      <c r="J48" s="25"/>
      <c r="L48" s="16"/>
    </row>
    <row r="49" spans="3:8" s="1" customFormat="1" ht="16.5" x14ac:dyDescent="0.25">
      <c r="C49" s="25" t="s">
        <v>41</v>
      </c>
      <c r="H49" s="41"/>
    </row>
    <row r="50" spans="3:8" s="1" customFormat="1" ht="16.5" x14ac:dyDescent="0.25">
      <c r="C50" s="25" t="s">
        <v>39</v>
      </c>
    </row>
    <row r="51" spans="3:8" s="1" customFormat="1" x14ac:dyDescent="0.25"/>
    <row r="52" spans="3:8" s="1" customFormat="1" x14ac:dyDescent="0.25"/>
    <row r="53" spans="3:8" s="1" customFormat="1" x14ac:dyDescent="0.25"/>
    <row r="54" spans="3:8" s="1" customFormat="1" x14ac:dyDescent="0.25"/>
    <row r="55" spans="3:8" s="1" customFormat="1" x14ac:dyDescent="0.25"/>
    <row r="56" spans="3:8" s="1" customFormat="1" x14ac:dyDescent="0.25"/>
    <row r="57" spans="3:8" s="1" customFormat="1" x14ac:dyDescent="0.25"/>
    <row r="58" spans="3:8" s="1" customFormat="1" x14ac:dyDescent="0.25"/>
    <row r="59" spans="3:8" s="1" customFormat="1" x14ac:dyDescent="0.25"/>
    <row r="60" spans="3:8" s="1" customFormat="1" x14ac:dyDescent="0.25"/>
    <row r="61" spans="3:8" s="1" customFormat="1" x14ac:dyDescent="0.25"/>
    <row r="62" spans="3:8" s="1" customFormat="1" x14ac:dyDescent="0.25"/>
    <row r="63" spans="3:8" s="1" customFormat="1" x14ac:dyDescent="0.25"/>
    <row r="64" spans="3:8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pans="2:17" s="1" customFormat="1" x14ac:dyDescent="0.25"/>
    <row r="338" spans="2:17" s="1" customFormat="1" x14ac:dyDescent="0.25"/>
    <row r="339" spans="2:17" s="1" customFormat="1" x14ac:dyDescent="0.25"/>
    <row r="340" spans="2:17" s="1" customFormat="1" x14ac:dyDescent="0.25"/>
    <row r="341" spans="2:17" s="1" customFormat="1" x14ac:dyDescent="0.25"/>
    <row r="342" spans="2:17" s="1" customFormat="1" x14ac:dyDescent="0.25"/>
    <row r="343" spans="2:17" s="1" customFormat="1" x14ac:dyDescent="0.25"/>
    <row r="344" spans="2:17" s="1" customFormat="1" x14ac:dyDescent="0.25"/>
    <row r="345" spans="2:17" s="1" customFormat="1" x14ac:dyDescent="0.25"/>
    <row r="346" spans="2:17" s="1" customFormat="1" x14ac:dyDescent="0.25"/>
    <row r="347" spans="2:17" s="1" customFormat="1" x14ac:dyDescent="0.25"/>
    <row r="348" spans="2:17" s="1" customFormat="1" x14ac:dyDescent="0.25"/>
    <row r="349" spans="2:17" s="1" customFormat="1" x14ac:dyDescent="0.25"/>
    <row r="350" spans="2:17" s="1" customFormat="1" x14ac:dyDescent="0.25"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2:17" s="1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2:17" s="1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</sheetData>
  <mergeCells count="19">
    <mergeCell ref="D27:H27"/>
    <mergeCell ref="D28:F28"/>
    <mergeCell ref="B11:M11"/>
    <mergeCell ref="C34:Q37"/>
    <mergeCell ref="C44:O46"/>
    <mergeCell ref="C29:Q32"/>
    <mergeCell ref="C38:S40"/>
    <mergeCell ref="B10:Q10"/>
    <mergeCell ref="C25:G25"/>
    <mergeCell ref="D26:H26"/>
    <mergeCell ref="O1:Q2"/>
    <mergeCell ref="F5:J5"/>
    <mergeCell ref="B4:Q4"/>
    <mergeCell ref="B5:B6"/>
    <mergeCell ref="C5:C6"/>
    <mergeCell ref="D5:D6"/>
    <mergeCell ref="E5:E6"/>
    <mergeCell ref="K5:M5"/>
    <mergeCell ref="N5:Q5"/>
  </mergeCells>
  <pageMargins left="1.6141732283464567" right="1.4960629921259843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Руслан</cp:lastModifiedBy>
  <cp:lastPrinted>2026-05-29T09:03:30Z</cp:lastPrinted>
  <dcterms:created xsi:type="dcterms:W3CDTF">2014-04-01T09:50:37Z</dcterms:created>
  <dcterms:modified xsi:type="dcterms:W3CDTF">2026-06-01T10:52:10Z</dcterms:modified>
</cp:coreProperties>
</file>