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7D183FC-46F5-431C-8FDE-CE91E0D2FD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источника" sheetId="1" r:id="rId1"/>
    <sheet name="4 источника" sheetId="2" r:id="rId2"/>
    <sheet name="5 источников" sheetId="3" r:id="rId3"/>
    <sheet name="6 источников" sheetId="4" r:id="rId4"/>
    <sheet name="7 источников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6" i="1" s="1"/>
  <c r="L13" i="4"/>
  <c r="L16" i="4" s="1"/>
  <c r="L13" i="3"/>
  <c r="L16" i="3" s="1"/>
  <c r="L13" i="2"/>
  <c r="L16" i="2" s="1"/>
  <c r="L13" i="5"/>
  <c r="L16" i="5" s="1"/>
  <c r="L14" i="2" l="1"/>
  <c r="L15" i="2" s="1"/>
  <c r="L14" i="5"/>
  <c r="L15" i="5" s="1"/>
  <c r="L14" i="4"/>
  <c r="L15" i="4" s="1"/>
  <c r="L14" i="3"/>
  <c r="L15" i="3" s="1"/>
  <c r="L14" i="1"/>
  <c r="L15" i="1" s="1"/>
</calcChain>
</file>

<file path=xl/sharedStrings.xml><?xml version="1.0" encoding="utf-8"?>
<sst xmlns="http://schemas.openxmlformats.org/spreadsheetml/2006/main" count="156" uniqueCount="36">
  <si>
    <t>Расчет начальной (максимальной) цены контракта методом сопоставимых рыночных цен</t>
  </si>
  <si>
    <t>№ источника</t>
  </si>
  <si>
    <t>стоимость предмета закупки, руб./ед.</t>
  </si>
  <si>
    <t>(предмет закупки)</t>
  </si>
  <si>
    <t>1. Данные об источниках получения ценовой информации</t>
  </si>
  <si>
    <t xml:space="preserve">2. Обоснование начальной (максимальной) цены контракта </t>
  </si>
  <si>
    <t>Предмет закупки</t>
  </si>
  <si>
    <t>Используемый метод определения НМЦК</t>
  </si>
  <si>
    <t>Обоснование применения метода определения НМЦК</t>
  </si>
  <si>
    <t>Расчет НМЦК</t>
  </si>
  <si>
    <t>Дата подготовки обоснования НМЦК</t>
  </si>
  <si>
    <t>методом сопоставимых рыночных цен</t>
  </si>
  <si>
    <t>Работник контрактной службы/контрактный управляющий</t>
  </si>
  <si>
    <t>(должность, звание)</t>
  </si>
  <si>
    <t>(роспись)</t>
  </si>
  <si>
    <t>(Ф.И.О.)</t>
  </si>
  <si>
    <t>наличие функционирующего рынка товаров (работ, услуг), являющихся предметом закупки</t>
  </si>
  <si>
    <t>ц</t>
  </si>
  <si>
    <t>руб./ед.</t>
  </si>
  <si>
    <t>среднее квадратичное отклонение</t>
  </si>
  <si>
    <t>σ</t>
  </si>
  <si>
    <t>V</t>
  </si>
  <si>
    <t>%</t>
  </si>
  <si>
    <t>средняя арифметическая величина цены единицы товара, работы, услуги (с учетом всех источников)</t>
  </si>
  <si>
    <t>коэффициент вариации (не более 33 %)</t>
  </si>
  <si>
    <t>Начальная (максимальная) цена контракта</t>
  </si>
  <si>
    <t>НМЦК</t>
  </si>
  <si>
    <t>Объем закупки</t>
  </si>
  <si>
    <t>ед.</t>
  </si>
  <si>
    <t>v</t>
  </si>
  <si>
    <t>руб.</t>
  </si>
  <si>
    <t>Короб карттонный</t>
  </si>
  <si>
    <t>Оболочка</t>
  </si>
  <si>
    <t>Капуста</t>
  </si>
  <si>
    <t>ПРИЦЕП Б/У</t>
  </si>
  <si>
    <t xml:space="preserve">Щипцы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</si>
</sst>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4" fontId="2" fillId="0" borderId="7" xfId="0" applyNumberFormat="1" applyFont="1" applyBorder="1" applyAlignment="1">
      <alignment horizontal="center" wrapText="1"/>
    </xf>
    <xf numFmtId="4" fontId="3" fillId="0" borderId="0" xfId="0" applyNumberFormat="1" applyFont="1"/>
    <xf numFmtId="164" fontId="0" fillId="2" borderId="1" xfId="1" applyFont="1" applyFill="1" applyBorder="1" applyAlignment="1">
      <alignment horizontal="center"/>
    </xf>
    <xf numFmtId="164" fontId="3" fillId="0" borderId="0" xfId="1" applyFont="1"/>
    <xf numFmtId="2" fontId="0" fillId="4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workbookViewId="0">
      <selection activeCell="K4" sqref="K4"/>
    </sheetView>
  </sheetViews>
  <sheetFormatPr defaultRowHeight="15" x14ac:dyDescent="0.25"/>
  <cols>
    <col min="1" max="1" width="24.140625" customWidth="1"/>
    <col min="2" max="2" width="12.140625" customWidth="1"/>
    <col min="3" max="3" width="10" customWidth="1"/>
    <col min="4" max="4" width="19.14062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9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9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9" x14ac:dyDescent="0.25">
      <c r="A3" s="28" t="s">
        <v>4</v>
      </c>
      <c r="B3" s="28"/>
      <c r="C3" s="28"/>
      <c r="D3" s="28"/>
      <c r="E3" s="29"/>
      <c r="F3" s="29"/>
      <c r="G3" s="29"/>
      <c r="H3" s="29"/>
      <c r="I3" s="29"/>
      <c r="J3" s="29"/>
      <c r="K3" s="29"/>
      <c r="L3" s="29"/>
    </row>
    <row r="4" spans="1:19" ht="29.25" customHeight="1" x14ac:dyDescent="0.25">
      <c r="A4" s="3"/>
      <c r="B4" s="30" t="s">
        <v>2</v>
      </c>
      <c r="C4" s="30"/>
      <c r="D4" s="30"/>
      <c r="E4" s="5"/>
      <c r="F4" s="5"/>
      <c r="G4" s="5"/>
      <c r="H4" s="5"/>
      <c r="I4" s="5"/>
      <c r="J4" s="5"/>
      <c r="K4" s="5"/>
    </row>
    <row r="5" spans="1:19" ht="15.75" thickBot="1" x14ac:dyDescent="0.3">
      <c r="A5" s="2" t="s">
        <v>1</v>
      </c>
      <c r="B5" s="2">
        <v>1</v>
      </c>
      <c r="C5" s="2"/>
      <c r="D5" s="2">
        <v>3</v>
      </c>
      <c r="S5">
        <v>11</v>
      </c>
    </row>
    <row r="6" spans="1:19" ht="16.5" thickBot="1" x14ac:dyDescent="0.3">
      <c r="A6" s="1" t="s">
        <v>34</v>
      </c>
      <c r="B6" s="14">
        <v>17063</v>
      </c>
      <c r="C6" s="15">
        <v>15100</v>
      </c>
      <c r="D6" s="17">
        <v>17365</v>
      </c>
    </row>
    <row r="7" spans="1:19" x14ac:dyDescent="0.25">
      <c r="L7" s="5"/>
    </row>
    <row r="8" spans="1:19" x14ac:dyDescent="0.25">
      <c r="A8" t="s">
        <v>5</v>
      </c>
      <c r="L8" s="5"/>
    </row>
    <row r="9" spans="1:19" x14ac:dyDescent="0.25">
      <c r="A9" s="23" t="s">
        <v>6</v>
      </c>
      <c r="B9" s="23"/>
      <c r="C9" s="23"/>
      <c r="D9" s="23"/>
      <c r="E9" s="19"/>
      <c r="F9" s="20"/>
      <c r="G9" s="20"/>
      <c r="H9" s="20"/>
      <c r="I9" s="20"/>
      <c r="J9" s="20"/>
      <c r="K9" s="20"/>
      <c r="L9" s="20"/>
      <c r="M9" s="21"/>
    </row>
    <row r="10" spans="1:19" x14ac:dyDescent="0.25">
      <c r="A10" s="34">
        <v>10</v>
      </c>
      <c r="B10" s="35"/>
      <c r="C10" s="35"/>
      <c r="D10" s="36"/>
      <c r="E10" s="19"/>
      <c r="F10" s="20"/>
      <c r="G10" s="20"/>
      <c r="H10" s="20"/>
      <c r="I10" s="20"/>
      <c r="J10" s="21"/>
      <c r="K10" s="7" t="s">
        <v>29</v>
      </c>
      <c r="L10" s="11">
        <v>1</v>
      </c>
      <c r="M10" s="7" t="s">
        <v>28</v>
      </c>
    </row>
    <row r="11" spans="1:19" x14ac:dyDescent="0.25">
      <c r="A11" s="23" t="s">
        <v>7</v>
      </c>
      <c r="B11" s="23"/>
      <c r="C11" s="23"/>
      <c r="D11" s="23"/>
      <c r="E11" s="31" t="s">
        <v>11</v>
      </c>
      <c r="F11" s="32"/>
      <c r="G11" s="32"/>
      <c r="H11" s="32"/>
      <c r="I11" s="32"/>
      <c r="J11" s="32"/>
      <c r="K11" s="32"/>
      <c r="L11" s="32"/>
      <c r="M11" s="33"/>
    </row>
    <row r="12" spans="1:19" ht="15.75" customHeight="1" x14ac:dyDescent="0.25">
      <c r="A12" s="22" t="s">
        <v>8</v>
      </c>
      <c r="B12" s="22"/>
      <c r="C12" s="22"/>
      <c r="D12" s="22"/>
      <c r="E12" s="37" t="s">
        <v>16</v>
      </c>
      <c r="F12" s="38"/>
      <c r="G12" s="38"/>
      <c r="H12" s="38"/>
      <c r="I12" s="38"/>
      <c r="J12" s="38"/>
      <c r="K12" s="38"/>
      <c r="L12" s="38"/>
      <c r="M12" s="39"/>
    </row>
    <row r="13" spans="1:19" ht="29.25" customHeight="1" x14ac:dyDescent="0.25">
      <c r="A13" s="40" t="s">
        <v>9</v>
      </c>
      <c r="B13" s="40"/>
      <c r="C13" s="40"/>
      <c r="D13" s="40"/>
      <c r="E13" s="22" t="s">
        <v>23</v>
      </c>
      <c r="F13" s="22"/>
      <c r="G13" s="22"/>
      <c r="H13" s="22"/>
      <c r="I13" s="22"/>
      <c r="J13" s="22"/>
      <c r="K13" s="8" t="s">
        <v>17</v>
      </c>
      <c r="L13" s="18">
        <f>(B6+C6+D6)/D5</f>
        <v>16509.333333333332</v>
      </c>
      <c r="M13" s="8" t="s">
        <v>18</v>
      </c>
    </row>
    <row r="14" spans="1:19" x14ac:dyDescent="0.25">
      <c r="A14" s="40"/>
      <c r="B14" s="40"/>
      <c r="C14" s="40"/>
      <c r="D14" s="40"/>
      <c r="E14" s="22" t="s">
        <v>19</v>
      </c>
      <c r="F14" s="22"/>
      <c r="G14" s="22"/>
      <c r="H14" s="22"/>
      <c r="I14" s="22"/>
      <c r="J14" s="22"/>
      <c r="K14" s="10" t="s">
        <v>20</v>
      </c>
      <c r="L14" s="18">
        <f>SQRT((POWER((B6-L13),2)+POWER((C6-L13),2)+POWER((D6-L13),2))/(D5-1))</f>
        <v>1229.8237001023087</v>
      </c>
      <c r="M14" s="8" t="s">
        <v>18</v>
      </c>
    </row>
    <row r="15" spans="1:19" x14ac:dyDescent="0.25">
      <c r="A15" s="40"/>
      <c r="B15" s="40"/>
      <c r="C15" s="40"/>
      <c r="D15" s="40"/>
      <c r="E15" s="37" t="s">
        <v>24</v>
      </c>
      <c r="F15" s="38"/>
      <c r="G15" s="38"/>
      <c r="H15" s="38"/>
      <c r="I15" s="38"/>
      <c r="J15" s="39"/>
      <c r="K15" s="2" t="s">
        <v>21</v>
      </c>
      <c r="L15" s="18">
        <f>L14/L13*100</f>
        <v>7.4492632456528156</v>
      </c>
      <c r="M15" s="10" t="s">
        <v>22</v>
      </c>
    </row>
    <row r="16" spans="1:19" x14ac:dyDescent="0.25">
      <c r="A16" s="40"/>
      <c r="B16" s="40"/>
      <c r="C16" s="40"/>
      <c r="D16" s="40"/>
      <c r="E16" s="37" t="s">
        <v>25</v>
      </c>
      <c r="F16" s="38"/>
      <c r="G16" s="38"/>
      <c r="H16" s="38"/>
      <c r="I16" s="38"/>
      <c r="J16" s="39"/>
      <c r="K16" s="2" t="s">
        <v>26</v>
      </c>
      <c r="L16" s="12">
        <f>L10*L13</f>
        <v>16509.333333333332</v>
      </c>
      <c r="M16" s="2" t="s">
        <v>30</v>
      </c>
    </row>
    <row r="17" spans="1:13" x14ac:dyDescent="0.25">
      <c r="A17" s="23" t="s">
        <v>10</v>
      </c>
      <c r="B17" s="23"/>
      <c r="C17" s="23"/>
      <c r="D17" s="23"/>
      <c r="E17" s="19"/>
      <c r="F17" s="20"/>
      <c r="G17" s="20"/>
      <c r="H17" s="20"/>
      <c r="I17" s="20"/>
      <c r="J17" s="20"/>
      <c r="K17" s="20"/>
      <c r="L17" s="20"/>
      <c r="M17" s="21"/>
    </row>
    <row r="19" spans="1:13" ht="30" customHeight="1" x14ac:dyDescent="0.25">
      <c r="A19" s="26" t="s">
        <v>12</v>
      </c>
      <c r="B19" s="26"/>
      <c r="C19" s="26"/>
      <c r="D19" s="26"/>
      <c r="E19" s="6"/>
    </row>
    <row r="20" spans="1:13" x14ac:dyDescent="0.25">
      <c r="A20" s="24"/>
      <c r="B20" s="24"/>
      <c r="C20" s="24"/>
      <c r="D20" s="24"/>
      <c r="F20" s="24"/>
      <c r="G20" s="24"/>
      <c r="I20" s="24"/>
      <c r="J20" s="24"/>
    </row>
    <row r="21" spans="1:13" x14ac:dyDescent="0.25">
      <c r="A21" s="25" t="s">
        <v>13</v>
      </c>
      <c r="B21" s="25"/>
      <c r="C21" s="25"/>
      <c r="D21" s="25"/>
      <c r="F21" s="25" t="s">
        <v>14</v>
      </c>
      <c r="G21" s="25"/>
      <c r="I21" s="25">
        <v>195</v>
      </c>
      <c r="J21" s="25"/>
    </row>
    <row r="25" spans="1:13" x14ac:dyDescent="0.25">
      <c r="L25">
        <v>46</v>
      </c>
    </row>
  </sheetData>
  <mergeCells count="25">
    <mergeCell ref="E12:M12"/>
    <mergeCell ref="E13:J13"/>
    <mergeCell ref="A12:D12"/>
    <mergeCell ref="A13:D16"/>
    <mergeCell ref="E15:J15"/>
    <mergeCell ref="E16:J16"/>
    <mergeCell ref="A1:K1"/>
    <mergeCell ref="A3:L3"/>
    <mergeCell ref="A11:D11"/>
    <mergeCell ref="A9:D9"/>
    <mergeCell ref="B4:D4"/>
    <mergeCell ref="E9:M9"/>
    <mergeCell ref="E11:M11"/>
    <mergeCell ref="A10:D10"/>
    <mergeCell ref="E10:J10"/>
    <mergeCell ref="E17:M17"/>
    <mergeCell ref="E14:J14"/>
    <mergeCell ref="A17:D17"/>
    <mergeCell ref="A20:D20"/>
    <mergeCell ref="A21:D21"/>
    <mergeCell ref="F20:G20"/>
    <mergeCell ref="F21:G21"/>
    <mergeCell ref="I20:J20"/>
    <mergeCell ref="I21:J21"/>
    <mergeCell ref="A19:D19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workbookViewId="0">
      <selection activeCell="P14" sqref="P14"/>
    </sheetView>
  </sheetViews>
  <sheetFormatPr defaultRowHeight="15" x14ac:dyDescent="0.25"/>
  <cols>
    <col min="1" max="1" width="21.140625" customWidth="1"/>
    <col min="4" max="4" width="11" bestFit="1" customWidth="1"/>
    <col min="7" max="7" width="8.5703125" customWidth="1"/>
    <col min="8" max="8" width="57.28515625" hidden="1" customWidth="1"/>
    <col min="9" max="11" width="9.140625" hidden="1" customWidth="1"/>
    <col min="12" max="12" width="11.42578125" customWidth="1"/>
    <col min="13" max="13" width="17.7109375" customWidth="1"/>
  </cols>
  <sheetData>
    <row r="1" spans="1:13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28" t="s">
        <v>4</v>
      </c>
      <c r="B3" s="28"/>
      <c r="C3" s="28"/>
      <c r="D3" s="28"/>
      <c r="E3" s="28"/>
      <c r="F3" s="29"/>
      <c r="G3" s="29"/>
      <c r="H3" s="29"/>
      <c r="I3" s="29"/>
      <c r="J3" s="29"/>
      <c r="K3" s="29"/>
      <c r="L3" s="29"/>
    </row>
    <row r="4" spans="1:13" x14ac:dyDescent="0.25">
      <c r="A4" s="3"/>
      <c r="B4" s="41" t="s">
        <v>2</v>
      </c>
      <c r="C4" s="41"/>
      <c r="D4" s="41"/>
      <c r="E4" s="41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</row>
    <row r="6" spans="1:13" x14ac:dyDescent="0.25">
      <c r="A6" s="1" t="s">
        <v>33</v>
      </c>
      <c r="B6" s="13">
        <v>550</v>
      </c>
      <c r="C6" s="13">
        <v>563</v>
      </c>
      <c r="D6" s="16">
        <v>575</v>
      </c>
      <c r="E6" s="13">
        <v>580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23" t="s">
        <v>31</v>
      </c>
      <c r="B9" s="23"/>
      <c r="C9" s="23"/>
      <c r="D9" s="23"/>
      <c r="E9" s="19"/>
      <c r="F9" s="20"/>
      <c r="G9" s="20"/>
      <c r="H9" s="20"/>
      <c r="I9" s="20"/>
      <c r="J9" s="20"/>
      <c r="K9" s="20"/>
      <c r="L9" s="20"/>
      <c r="M9" s="21"/>
    </row>
    <row r="10" spans="1:13" x14ac:dyDescent="0.25">
      <c r="A10" s="34" t="s">
        <v>27</v>
      </c>
      <c r="B10" s="35"/>
      <c r="C10" s="35"/>
      <c r="D10" s="36"/>
      <c r="E10" s="19"/>
      <c r="F10" s="20"/>
      <c r="G10" s="20"/>
      <c r="H10" s="20"/>
      <c r="I10" s="20"/>
      <c r="J10" s="21"/>
      <c r="K10" s="7" t="s">
        <v>29</v>
      </c>
      <c r="L10" s="11">
        <v>2700</v>
      </c>
      <c r="M10" s="7" t="s">
        <v>28</v>
      </c>
    </row>
    <row r="11" spans="1:13" x14ac:dyDescent="0.25">
      <c r="A11" s="23" t="s">
        <v>7</v>
      </c>
      <c r="B11" s="23"/>
      <c r="C11" s="23"/>
      <c r="D11" s="23"/>
      <c r="E11" s="31" t="s">
        <v>11</v>
      </c>
      <c r="F11" s="32"/>
      <c r="G11" s="32"/>
      <c r="H11" s="32"/>
      <c r="I11" s="32"/>
      <c r="J11" s="32"/>
      <c r="K11" s="32"/>
      <c r="L11" s="32"/>
      <c r="M11" s="33"/>
    </row>
    <row r="12" spans="1:13" x14ac:dyDescent="0.25">
      <c r="A12" s="22" t="s">
        <v>8</v>
      </c>
      <c r="B12" s="22"/>
      <c r="C12" s="22"/>
      <c r="D12" s="22"/>
      <c r="E12" s="37" t="s">
        <v>16</v>
      </c>
      <c r="F12" s="38"/>
      <c r="G12" s="38"/>
      <c r="H12" s="38"/>
      <c r="I12" s="38"/>
      <c r="J12" s="38"/>
      <c r="K12" s="38"/>
      <c r="L12" s="38"/>
      <c r="M12" s="39"/>
    </row>
    <row r="13" spans="1:13" x14ac:dyDescent="0.25">
      <c r="A13" s="40" t="s">
        <v>9</v>
      </c>
      <c r="B13" s="40"/>
      <c r="C13" s="40"/>
      <c r="D13" s="40"/>
      <c r="E13" s="22" t="s">
        <v>23</v>
      </c>
      <c r="F13" s="22"/>
      <c r="G13" s="22"/>
      <c r="H13" s="22"/>
      <c r="I13" s="22"/>
      <c r="J13" s="22"/>
      <c r="K13" s="8" t="s">
        <v>17</v>
      </c>
      <c r="L13" s="9">
        <f>(B6+C6+D6+E6)/E5</f>
        <v>567</v>
      </c>
      <c r="M13" s="8" t="s">
        <v>18</v>
      </c>
    </row>
    <row r="14" spans="1:13" x14ac:dyDescent="0.25">
      <c r="A14" s="40"/>
      <c r="B14" s="40"/>
      <c r="C14" s="40"/>
      <c r="D14" s="40"/>
      <c r="E14" s="22" t="s">
        <v>19</v>
      </c>
      <c r="F14" s="22"/>
      <c r="G14" s="22"/>
      <c r="H14" s="22"/>
      <c r="I14" s="22"/>
      <c r="J14" s="22"/>
      <c r="K14" s="10" t="s">
        <v>20</v>
      </c>
      <c r="L14" s="9">
        <f>SQRT((POWER((B6-L13),2)+POWER((C6-L13),2)+POWER((D6-L13),2)+POWER((E6-L13),2))/(E5-1))</f>
        <v>13.391539617733779</v>
      </c>
      <c r="M14" s="8" t="s">
        <v>18</v>
      </c>
    </row>
    <row r="15" spans="1:13" x14ac:dyDescent="0.25">
      <c r="A15" s="40"/>
      <c r="B15" s="40"/>
      <c r="C15" s="40"/>
      <c r="D15" s="40"/>
      <c r="E15" s="37" t="s">
        <v>24</v>
      </c>
      <c r="F15" s="38"/>
      <c r="G15" s="38"/>
      <c r="H15" s="38"/>
      <c r="I15" s="38"/>
      <c r="J15" s="39"/>
      <c r="K15" s="2" t="s">
        <v>21</v>
      </c>
      <c r="L15" s="9">
        <f>L14/L13*100</f>
        <v>2.3618235657378799</v>
      </c>
      <c r="M15" s="10" t="s">
        <v>22</v>
      </c>
    </row>
    <row r="16" spans="1:13" x14ac:dyDescent="0.25">
      <c r="A16" s="40"/>
      <c r="B16" s="40"/>
      <c r="C16" s="40"/>
      <c r="D16" s="40"/>
      <c r="E16" s="37" t="s">
        <v>25</v>
      </c>
      <c r="F16" s="38"/>
      <c r="G16" s="38"/>
      <c r="H16" s="38"/>
      <c r="I16" s="38"/>
      <c r="J16" s="39"/>
      <c r="K16" s="2" t="s">
        <v>26</v>
      </c>
      <c r="L16" s="12">
        <f>L10*L13</f>
        <v>1530900</v>
      </c>
      <c r="M16" s="2" t="s">
        <v>30</v>
      </c>
    </row>
    <row r="17" spans="1:13" x14ac:dyDescent="0.25">
      <c r="A17" s="23" t="s">
        <v>10</v>
      </c>
      <c r="B17" s="23"/>
      <c r="C17" s="23"/>
      <c r="D17" s="23"/>
      <c r="E17" s="19"/>
      <c r="F17" s="20"/>
      <c r="G17" s="20"/>
      <c r="H17" s="20"/>
      <c r="I17" s="20"/>
      <c r="J17" s="20"/>
      <c r="K17" s="20"/>
      <c r="L17" s="20"/>
      <c r="M17" s="21"/>
    </row>
    <row r="19" spans="1:13" x14ac:dyDescent="0.25">
      <c r="A19" s="26" t="s">
        <v>12</v>
      </c>
      <c r="B19" s="26"/>
      <c r="C19" s="26"/>
      <c r="D19" s="26"/>
      <c r="E19" s="6"/>
    </row>
    <row r="20" spans="1:13" x14ac:dyDescent="0.25">
      <c r="A20" s="24"/>
      <c r="B20" s="24"/>
      <c r="C20" s="24"/>
      <c r="D20" s="24"/>
      <c r="F20" s="24"/>
      <c r="G20" s="24"/>
      <c r="I20" s="24"/>
      <c r="J20" s="24"/>
    </row>
    <row r="21" spans="1:13" x14ac:dyDescent="0.25">
      <c r="A21" s="25" t="s">
        <v>13</v>
      </c>
      <c r="B21" s="25"/>
      <c r="C21" s="25"/>
      <c r="D21" s="25"/>
      <c r="F21" s="25" t="s">
        <v>14</v>
      </c>
      <c r="G21" s="25"/>
      <c r="I21" s="25" t="s">
        <v>15</v>
      </c>
      <c r="J21" s="25"/>
    </row>
  </sheetData>
  <mergeCells count="25">
    <mergeCell ref="E14:J14"/>
    <mergeCell ref="E15:J15"/>
    <mergeCell ref="E16:J16"/>
    <mergeCell ref="A1:K1"/>
    <mergeCell ref="A3:L3"/>
    <mergeCell ref="A9:D9"/>
    <mergeCell ref="E9:M9"/>
    <mergeCell ref="A10:D10"/>
    <mergeCell ref="E10:J10"/>
    <mergeCell ref="A21:D21"/>
    <mergeCell ref="F21:G21"/>
    <mergeCell ref="I21:J21"/>
    <mergeCell ref="B4:E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P22" sqref="P22"/>
    </sheetView>
  </sheetViews>
  <sheetFormatPr defaultRowHeight="15" x14ac:dyDescent="0.25"/>
  <cols>
    <col min="1" max="1" width="21" customWidth="1"/>
    <col min="2" max="2" width="12.7109375" customWidth="1"/>
    <col min="3" max="3" width="14.28515625" customWidth="1"/>
    <col min="4" max="4" width="12.42578125" customWidth="1"/>
    <col min="5" max="5" width="12.5703125" customWidth="1"/>
    <col min="6" max="6" width="14.28515625" customWidth="1"/>
    <col min="8" max="8" width="6.42578125" customWidth="1"/>
    <col min="9" max="9" width="9.140625" hidden="1" customWidth="1"/>
    <col min="10" max="10" width="43.42578125" hidden="1" customWidth="1"/>
    <col min="12" max="12" width="13.5703125" customWidth="1"/>
    <col min="13" max="13" width="9.140625" hidden="1" customWidth="1"/>
  </cols>
  <sheetData>
    <row r="1" spans="1:13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28" t="s">
        <v>4</v>
      </c>
      <c r="B3" s="28"/>
      <c r="C3" s="28"/>
      <c r="D3" s="28"/>
      <c r="E3" s="28"/>
      <c r="F3" s="28"/>
      <c r="G3" s="29"/>
      <c r="H3" s="29"/>
      <c r="I3" s="29"/>
      <c r="J3" s="29"/>
      <c r="K3" s="29"/>
      <c r="L3" s="29"/>
    </row>
    <row r="4" spans="1:13" x14ac:dyDescent="0.25">
      <c r="A4" s="3"/>
      <c r="B4" s="41"/>
      <c r="C4" s="41"/>
      <c r="D4" s="41"/>
      <c r="E4" s="41"/>
      <c r="F4" s="41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1:13" x14ac:dyDescent="0.25">
      <c r="A6" s="1" t="s">
        <v>35</v>
      </c>
      <c r="B6" s="4">
        <v>550</v>
      </c>
      <c r="C6" s="4">
        <v>563</v>
      </c>
      <c r="D6" s="4">
        <v>575</v>
      </c>
      <c r="E6" s="4">
        <v>580</v>
      </c>
      <c r="F6" s="4">
        <v>800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23" t="s">
        <v>32</v>
      </c>
      <c r="B9" s="23"/>
      <c r="C9" s="23"/>
      <c r="D9" s="23"/>
      <c r="E9" s="19"/>
      <c r="F9" s="20"/>
      <c r="G9" s="20"/>
      <c r="H9" s="20"/>
      <c r="I9" s="20"/>
      <c r="J9" s="20"/>
      <c r="K9" s="20"/>
      <c r="L9" s="20"/>
      <c r="M9" s="21"/>
    </row>
    <row r="10" spans="1:13" x14ac:dyDescent="0.25">
      <c r="A10" s="34" t="s">
        <v>27</v>
      </c>
      <c r="B10" s="35"/>
      <c r="C10" s="35"/>
      <c r="D10" s="36"/>
      <c r="E10" s="19"/>
      <c r="F10" s="20"/>
      <c r="G10" s="20"/>
      <c r="H10" s="20"/>
      <c r="I10" s="20"/>
      <c r="J10" s="21"/>
      <c r="K10" s="7" t="s">
        <v>29</v>
      </c>
      <c r="L10" s="11">
        <v>1</v>
      </c>
      <c r="M10" s="7" t="s">
        <v>28</v>
      </c>
    </row>
    <row r="11" spans="1:13" x14ac:dyDescent="0.25">
      <c r="A11" s="23" t="s">
        <v>7</v>
      </c>
      <c r="B11" s="23"/>
      <c r="C11" s="23"/>
      <c r="D11" s="23"/>
      <c r="E11" s="31" t="s">
        <v>11</v>
      </c>
      <c r="F11" s="32"/>
      <c r="G11" s="32"/>
      <c r="H11" s="32"/>
      <c r="I11" s="32"/>
      <c r="J11" s="32"/>
      <c r="K11" s="32"/>
      <c r="L11" s="32"/>
      <c r="M11" s="33"/>
    </row>
    <row r="12" spans="1:13" x14ac:dyDescent="0.25">
      <c r="A12" s="22" t="s">
        <v>8</v>
      </c>
      <c r="B12" s="22"/>
      <c r="C12" s="22"/>
      <c r="D12" s="22"/>
      <c r="E12" s="37" t="s">
        <v>16</v>
      </c>
      <c r="F12" s="38"/>
      <c r="G12" s="38"/>
      <c r="H12" s="38"/>
      <c r="I12" s="38"/>
      <c r="J12" s="38"/>
      <c r="K12" s="38"/>
      <c r="L12" s="38"/>
      <c r="M12" s="39"/>
    </row>
    <row r="13" spans="1:13" x14ac:dyDescent="0.25">
      <c r="A13" s="40" t="s">
        <v>9</v>
      </c>
      <c r="B13" s="40"/>
      <c r="C13" s="40"/>
      <c r="D13" s="40"/>
      <c r="E13" s="22" t="s">
        <v>23</v>
      </c>
      <c r="F13" s="22"/>
      <c r="G13" s="22"/>
      <c r="H13" s="22"/>
      <c r="I13" s="22"/>
      <c r="J13" s="22"/>
      <c r="K13" s="8" t="s">
        <v>17</v>
      </c>
      <c r="L13" s="9">
        <f>(B6+C6+D6+E6+F6)/F5</f>
        <v>613.6</v>
      </c>
      <c r="M13" s="8" t="s">
        <v>18</v>
      </c>
    </row>
    <row r="14" spans="1:13" x14ac:dyDescent="0.25">
      <c r="A14" s="40"/>
      <c r="B14" s="40"/>
      <c r="C14" s="40"/>
      <c r="D14" s="40"/>
      <c r="E14" s="22" t="s">
        <v>19</v>
      </c>
      <c r="F14" s="22"/>
      <c r="G14" s="22"/>
      <c r="H14" s="22"/>
      <c r="I14" s="22"/>
      <c r="J14" s="22"/>
      <c r="K14" s="10" t="s">
        <v>20</v>
      </c>
      <c r="L14" s="9">
        <f>SQRT((POWER((B6-L13),2)+POWER((C6-L13),2)+POWER((D6-L13),2)+POWER((E6-L13),2)+POWER((F6-L13),2))/(F5-1))</f>
        <v>104.84417008112564</v>
      </c>
      <c r="M14" s="8" t="s">
        <v>18</v>
      </c>
    </row>
    <row r="15" spans="1:13" x14ac:dyDescent="0.25">
      <c r="A15" s="40"/>
      <c r="B15" s="40"/>
      <c r="C15" s="40"/>
      <c r="D15" s="40"/>
      <c r="E15" s="37" t="s">
        <v>24</v>
      </c>
      <c r="F15" s="38"/>
      <c r="G15" s="38"/>
      <c r="H15" s="38"/>
      <c r="I15" s="38"/>
      <c r="J15" s="39"/>
      <c r="K15" s="2" t="s">
        <v>21</v>
      </c>
      <c r="L15" s="9">
        <f>L14/L13*100</f>
        <v>17.086729152725823</v>
      </c>
      <c r="M15" s="10" t="s">
        <v>22</v>
      </c>
    </row>
    <row r="16" spans="1:13" x14ac:dyDescent="0.25">
      <c r="A16" s="40"/>
      <c r="B16" s="40"/>
      <c r="C16" s="40"/>
      <c r="D16" s="40"/>
      <c r="E16" s="37" t="s">
        <v>25</v>
      </c>
      <c r="F16" s="38"/>
      <c r="G16" s="38"/>
      <c r="H16" s="38"/>
      <c r="I16" s="38"/>
      <c r="J16" s="39"/>
      <c r="K16" s="2" t="s">
        <v>26</v>
      </c>
      <c r="L16" s="12">
        <f>L10*L13</f>
        <v>613.6</v>
      </c>
      <c r="M16" s="2" t="s">
        <v>30</v>
      </c>
    </row>
    <row r="17" spans="1:13" x14ac:dyDescent="0.25">
      <c r="A17" s="42">
        <v>43116</v>
      </c>
      <c r="B17" s="23"/>
      <c r="C17" s="23"/>
      <c r="D17" s="23"/>
      <c r="E17" s="19"/>
      <c r="F17" s="20"/>
      <c r="G17" s="20"/>
      <c r="H17" s="20"/>
      <c r="I17" s="20"/>
      <c r="J17" s="20"/>
      <c r="K17" s="20"/>
      <c r="L17" s="20"/>
      <c r="M17" s="21"/>
    </row>
    <row r="19" spans="1:13" x14ac:dyDescent="0.25">
      <c r="A19" s="26" t="s">
        <v>12</v>
      </c>
      <c r="B19" s="26"/>
      <c r="C19" s="26"/>
      <c r="D19" s="26"/>
      <c r="E19" s="6"/>
    </row>
    <row r="20" spans="1:13" x14ac:dyDescent="0.25">
      <c r="A20" s="24"/>
      <c r="B20" s="24"/>
      <c r="C20" s="24"/>
      <c r="D20" s="24"/>
      <c r="F20" s="24"/>
      <c r="G20" s="24"/>
      <c r="I20" s="24"/>
      <c r="J20" s="24"/>
    </row>
    <row r="21" spans="1:13" x14ac:dyDescent="0.25">
      <c r="A21" s="25" t="s">
        <v>13</v>
      </c>
      <c r="B21" s="25"/>
      <c r="C21" s="25"/>
      <c r="D21" s="25"/>
      <c r="F21" s="25" t="s">
        <v>14</v>
      </c>
      <c r="G21" s="25"/>
      <c r="I21" s="25" t="s">
        <v>15</v>
      </c>
      <c r="J21" s="25"/>
    </row>
  </sheetData>
  <mergeCells count="25">
    <mergeCell ref="E14:J14"/>
    <mergeCell ref="E15:J15"/>
    <mergeCell ref="E16:J16"/>
    <mergeCell ref="A1:K1"/>
    <mergeCell ref="A3:L3"/>
    <mergeCell ref="A9:D9"/>
    <mergeCell ref="E9:M9"/>
    <mergeCell ref="A10:D10"/>
    <mergeCell ref="E10:J10"/>
    <mergeCell ref="A21:D21"/>
    <mergeCell ref="F21:G21"/>
    <mergeCell ref="I21:J21"/>
    <mergeCell ref="B4:F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selection activeCell="L21" sqref="L21"/>
    </sheetView>
  </sheetViews>
  <sheetFormatPr defaultRowHeight="15" x14ac:dyDescent="0.25"/>
  <cols>
    <col min="12" max="12" width="11.5703125" customWidth="1"/>
  </cols>
  <sheetData>
    <row r="1" spans="1:13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28" t="s">
        <v>4</v>
      </c>
      <c r="B3" s="28"/>
      <c r="C3" s="28"/>
      <c r="D3" s="28"/>
      <c r="E3" s="28"/>
      <c r="F3" s="28"/>
      <c r="G3" s="28"/>
      <c r="H3" s="29"/>
      <c r="I3" s="29"/>
      <c r="J3" s="29"/>
      <c r="K3" s="29"/>
      <c r="L3" s="29"/>
    </row>
    <row r="4" spans="1:13" x14ac:dyDescent="0.25">
      <c r="A4" s="3"/>
      <c r="B4" s="41" t="s">
        <v>2</v>
      </c>
      <c r="C4" s="41"/>
      <c r="D4" s="41"/>
      <c r="E4" s="41"/>
      <c r="F4" s="41"/>
      <c r="G4" s="41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1:13" x14ac:dyDescent="0.25">
      <c r="A6" s="1" t="s">
        <v>3</v>
      </c>
      <c r="B6" s="4">
        <v>130</v>
      </c>
      <c r="C6" s="4">
        <v>180</v>
      </c>
      <c r="D6" s="4">
        <v>170</v>
      </c>
      <c r="E6" s="4">
        <v>185</v>
      </c>
      <c r="F6" s="4">
        <v>185</v>
      </c>
      <c r="G6" s="4">
        <v>159.63999999999999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23" t="s">
        <v>6</v>
      </c>
      <c r="B9" s="23"/>
      <c r="C9" s="23"/>
      <c r="D9" s="23"/>
      <c r="E9" s="19"/>
      <c r="F9" s="20"/>
      <c r="G9" s="20"/>
      <c r="H9" s="20"/>
      <c r="I9" s="20"/>
      <c r="J9" s="20"/>
      <c r="K9" s="20"/>
      <c r="L9" s="20"/>
      <c r="M9" s="21"/>
    </row>
    <row r="10" spans="1:13" x14ac:dyDescent="0.25">
      <c r="A10" s="34" t="s">
        <v>27</v>
      </c>
      <c r="B10" s="35"/>
      <c r="C10" s="35"/>
      <c r="D10" s="36"/>
      <c r="E10" s="19"/>
      <c r="F10" s="20"/>
      <c r="G10" s="20"/>
      <c r="H10" s="20"/>
      <c r="I10" s="20"/>
      <c r="J10" s="21"/>
      <c r="K10" s="7" t="s">
        <v>29</v>
      </c>
      <c r="L10" s="11">
        <v>2920</v>
      </c>
      <c r="M10" s="7" t="s">
        <v>28</v>
      </c>
    </row>
    <row r="11" spans="1:13" x14ac:dyDescent="0.25">
      <c r="A11" s="23" t="s">
        <v>7</v>
      </c>
      <c r="B11" s="23"/>
      <c r="C11" s="23"/>
      <c r="D11" s="23"/>
      <c r="E11" s="31" t="s">
        <v>11</v>
      </c>
      <c r="F11" s="32"/>
      <c r="G11" s="32"/>
      <c r="H11" s="32"/>
      <c r="I11" s="32"/>
      <c r="J11" s="32"/>
      <c r="K11" s="32"/>
      <c r="L11" s="32"/>
      <c r="M11" s="33"/>
    </row>
    <row r="12" spans="1:13" x14ac:dyDescent="0.25">
      <c r="A12" s="22" t="s">
        <v>8</v>
      </c>
      <c r="B12" s="22"/>
      <c r="C12" s="22"/>
      <c r="D12" s="22"/>
      <c r="E12" s="37" t="s">
        <v>16</v>
      </c>
      <c r="F12" s="38"/>
      <c r="G12" s="38"/>
      <c r="H12" s="38"/>
      <c r="I12" s="38"/>
      <c r="J12" s="38"/>
      <c r="K12" s="38"/>
      <c r="L12" s="38"/>
      <c r="M12" s="39"/>
    </row>
    <row r="13" spans="1:13" x14ac:dyDescent="0.25">
      <c r="A13" s="40" t="s">
        <v>9</v>
      </c>
      <c r="B13" s="40"/>
      <c r="C13" s="40"/>
      <c r="D13" s="40"/>
      <c r="E13" s="22" t="s">
        <v>23</v>
      </c>
      <c r="F13" s="22"/>
      <c r="G13" s="22"/>
      <c r="H13" s="22"/>
      <c r="I13" s="22"/>
      <c r="J13" s="22"/>
      <c r="K13" s="8" t="s">
        <v>17</v>
      </c>
      <c r="L13" s="9">
        <f>(B6+C6+D6+E6+F6+G6)/G5</f>
        <v>168.27333333333334</v>
      </c>
      <c r="M13" s="8" t="s">
        <v>18</v>
      </c>
    </row>
    <row r="14" spans="1:13" x14ac:dyDescent="0.25">
      <c r="A14" s="40"/>
      <c r="B14" s="40"/>
      <c r="C14" s="40"/>
      <c r="D14" s="40"/>
      <c r="E14" s="22" t="s">
        <v>19</v>
      </c>
      <c r="F14" s="22"/>
      <c r="G14" s="22"/>
      <c r="H14" s="22"/>
      <c r="I14" s="22"/>
      <c r="J14" s="22"/>
      <c r="K14" s="10" t="s">
        <v>20</v>
      </c>
      <c r="L14" s="9">
        <f>SQRT((POWER((B6-L13),2)+POWER((C6-L13),2)+POWER((D6-L13),2)+POWER((E6-L13),2)+POWER((F6-L13),2)+POWER((G6-L13),2))/(G5-1))</f>
        <v>21.16337087202005</v>
      </c>
      <c r="M14" s="8" t="s">
        <v>18</v>
      </c>
    </row>
    <row r="15" spans="1:13" x14ac:dyDescent="0.25">
      <c r="A15" s="40"/>
      <c r="B15" s="40"/>
      <c r="C15" s="40"/>
      <c r="D15" s="40"/>
      <c r="E15" s="37" t="s">
        <v>24</v>
      </c>
      <c r="F15" s="38"/>
      <c r="G15" s="38"/>
      <c r="H15" s="38"/>
      <c r="I15" s="38"/>
      <c r="J15" s="39"/>
      <c r="K15" s="2" t="s">
        <v>21</v>
      </c>
      <c r="L15" s="9">
        <f>L14/L13*100</f>
        <v>12.576782341440543</v>
      </c>
      <c r="M15" s="10" t="s">
        <v>22</v>
      </c>
    </row>
    <row r="16" spans="1:13" x14ac:dyDescent="0.25">
      <c r="A16" s="40"/>
      <c r="B16" s="40"/>
      <c r="C16" s="40"/>
      <c r="D16" s="40"/>
      <c r="E16" s="37" t="s">
        <v>25</v>
      </c>
      <c r="F16" s="38"/>
      <c r="G16" s="38"/>
      <c r="H16" s="38"/>
      <c r="I16" s="38"/>
      <c r="J16" s="39"/>
      <c r="K16" s="2" t="s">
        <v>26</v>
      </c>
      <c r="L16" s="12">
        <f>L10*L13</f>
        <v>491358.13333333336</v>
      </c>
      <c r="M16" s="2" t="s">
        <v>30</v>
      </c>
    </row>
    <row r="17" spans="1:13" x14ac:dyDescent="0.25">
      <c r="A17" s="23" t="s">
        <v>10</v>
      </c>
      <c r="B17" s="23"/>
      <c r="C17" s="23"/>
      <c r="D17" s="23"/>
      <c r="E17" s="19"/>
      <c r="F17" s="20"/>
      <c r="G17" s="20"/>
      <c r="H17" s="20"/>
      <c r="I17" s="20"/>
      <c r="J17" s="20"/>
      <c r="K17" s="20"/>
      <c r="L17" s="20"/>
      <c r="M17" s="21"/>
    </row>
    <row r="19" spans="1:13" x14ac:dyDescent="0.25">
      <c r="A19" s="26" t="s">
        <v>12</v>
      </c>
      <c r="B19" s="26"/>
      <c r="C19" s="26"/>
      <c r="D19" s="26"/>
      <c r="E19" s="6"/>
    </row>
    <row r="20" spans="1:13" x14ac:dyDescent="0.25">
      <c r="A20" s="24"/>
      <c r="B20" s="24"/>
      <c r="C20" s="24"/>
      <c r="D20" s="24"/>
      <c r="F20" s="24"/>
      <c r="G20" s="24"/>
      <c r="I20" s="24"/>
      <c r="J20" s="24"/>
    </row>
    <row r="21" spans="1:13" x14ac:dyDescent="0.25">
      <c r="A21" s="25" t="s">
        <v>13</v>
      </c>
      <c r="B21" s="25"/>
      <c r="C21" s="25"/>
      <c r="D21" s="25"/>
      <c r="F21" s="25" t="s">
        <v>14</v>
      </c>
      <c r="G21" s="25"/>
      <c r="I21" s="25" t="s">
        <v>15</v>
      </c>
      <c r="J21" s="25"/>
    </row>
  </sheetData>
  <mergeCells count="25">
    <mergeCell ref="E14:J14"/>
    <mergeCell ref="E15:J15"/>
    <mergeCell ref="E16:J16"/>
    <mergeCell ref="A1:K1"/>
    <mergeCell ref="A3:L3"/>
    <mergeCell ref="A9:D9"/>
    <mergeCell ref="E9:M9"/>
    <mergeCell ref="A10:D10"/>
    <mergeCell ref="E10:J10"/>
    <mergeCell ref="A21:D21"/>
    <mergeCell ref="F21:G21"/>
    <mergeCell ref="I21:J21"/>
    <mergeCell ref="B4:G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workbookViewId="0">
      <selection activeCell="E17" sqref="E17:M17"/>
    </sheetView>
  </sheetViews>
  <sheetFormatPr defaultRowHeight="15" x14ac:dyDescent="0.25"/>
  <cols>
    <col min="12" max="12" width="11.42578125" customWidth="1"/>
  </cols>
  <sheetData>
    <row r="1" spans="1:13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28" t="s">
        <v>4</v>
      </c>
      <c r="B3" s="28"/>
      <c r="C3" s="28"/>
      <c r="D3" s="28"/>
      <c r="E3" s="28"/>
      <c r="F3" s="28"/>
      <c r="G3" s="28"/>
      <c r="H3" s="28"/>
      <c r="I3" s="29"/>
      <c r="J3" s="29"/>
      <c r="K3" s="29"/>
      <c r="L3" s="29"/>
    </row>
    <row r="4" spans="1:13" x14ac:dyDescent="0.25">
      <c r="A4" s="3"/>
      <c r="B4" s="41" t="s">
        <v>2</v>
      </c>
      <c r="C4" s="41"/>
      <c r="D4" s="41"/>
      <c r="E4" s="41"/>
      <c r="F4" s="41"/>
      <c r="G4" s="41"/>
      <c r="H4" s="41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13" x14ac:dyDescent="0.25">
      <c r="A6" s="1" t="s">
        <v>3</v>
      </c>
      <c r="B6" s="4">
        <v>19990</v>
      </c>
      <c r="C6" s="4">
        <v>7830</v>
      </c>
      <c r="D6" s="4">
        <v>17890</v>
      </c>
      <c r="E6" s="4">
        <v>19000</v>
      </c>
      <c r="F6" s="4">
        <v>24577</v>
      </c>
      <c r="G6" s="4">
        <v>16910</v>
      </c>
      <c r="H6" s="4">
        <v>22900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23" t="s">
        <v>6</v>
      </c>
      <c r="B9" s="23"/>
      <c r="C9" s="23"/>
      <c r="D9" s="23"/>
      <c r="E9" s="19"/>
      <c r="F9" s="20"/>
      <c r="G9" s="20"/>
      <c r="H9" s="20"/>
      <c r="I9" s="20"/>
      <c r="J9" s="20"/>
      <c r="K9" s="20"/>
      <c r="L9" s="20"/>
      <c r="M9" s="21"/>
    </row>
    <row r="10" spans="1:13" x14ac:dyDescent="0.25">
      <c r="A10" s="34" t="s">
        <v>27</v>
      </c>
      <c r="B10" s="35"/>
      <c r="C10" s="35"/>
      <c r="D10" s="36"/>
      <c r="E10" s="19"/>
      <c r="F10" s="20"/>
      <c r="G10" s="20"/>
      <c r="H10" s="20"/>
      <c r="I10" s="20"/>
      <c r="J10" s="21"/>
      <c r="K10" s="7" t="s">
        <v>29</v>
      </c>
      <c r="L10" s="11">
        <v>1</v>
      </c>
      <c r="M10" s="7" t="s">
        <v>28</v>
      </c>
    </row>
    <row r="11" spans="1:13" x14ac:dyDescent="0.25">
      <c r="A11" s="23" t="s">
        <v>7</v>
      </c>
      <c r="B11" s="23"/>
      <c r="C11" s="23"/>
      <c r="D11" s="23"/>
      <c r="E11" s="31" t="s">
        <v>11</v>
      </c>
      <c r="F11" s="32"/>
      <c r="G11" s="32"/>
      <c r="H11" s="32"/>
      <c r="I11" s="32"/>
      <c r="J11" s="32"/>
      <c r="K11" s="32"/>
      <c r="L11" s="32"/>
      <c r="M11" s="33"/>
    </row>
    <row r="12" spans="1:13" x14ac:dyDescent="0.25">
      <c r="A12" s="22" t="s">
        <v>8</v>
      </c>
      <c r="B12" s="22"/>
      <c r="C12" s="22"/>
      <c r="D12" s="22"/>
      <c r="E12" s="37" t="s">
        <v>16</v>
      </c>
      <c r="F12" s="38"/>
      <c r="G12" s="38"/>
      <c r="H12" s="38"/>
      <c r="I12" s="38"/>
      <c r="J12" s="38"/>
      <c r="K12" s="38"/>
      <c r="L12" s="38"/>
      <c r="M12" s="39"/>
    </row>
    <row r="13" spans="1:13" x14ac:dyDescent="0.25">
      <c r="A13" s="40" t="s">
        <v>9</v>
      </c>
      <c r="B13" s="40"/>
      <c r="C13" s="40"/>
      <c r="D13" s="40"/>
      <c r="E13" s="22" t="s">
        <v>23</v>
      </c>
      <c r="F13" s="22"/>
      <c r="G13" s="22"/>
      <c r="H13" s="22"/>
      <c r="I13" s="22"/>
      <c r="J13" s="22"/>
      <c r="K13" s="8" t="s">
        <v>17</v>
      </c>
      <c r="L13" s="9">
        <f>(B6+C6+D6+E6+F6+G6+H6)/H5</f>
        <v>18442.428571428572</v>
      </c>
      <c r="M13" s="8" t="s">
        <v>18</v>
      </c>
    </row>
    <row r="14" spans="1:13" x14ac:dyDescent="0.25">
      <c r="A14" s="40"/>
      <c r="B14" s="40"/>
      <c r="C14" s="40"/>
      <c r="D14" s="40"/>
      <c r="E14" s="22" t="s">
        <v>19</v>
      </c>
      <c r="F14" s="22"/>
      <c r="G14" s="22"/>
      <c r="H14" s="22"/>
      <c r="I14" s="22"/>
      <c r="J14" s="22"/>
      <c r="K14" s="10" t="s">
        <v>20</v>
      </c>
      <c r="L14" s="9">
        <f>SQRT((POWER((B6-L13),2)+POWER((C6-L13),2)+POWER((D6-L13),2)+POWER((E6-L13),2)+POWER((F6-L13),2)+POWER((G6-L13),2)+POWER((H6-L13),2))/(H5-1))</f>
        <v>5408.1100783034744</v>
      </c>
      <c r="M14" s="8" t="s">
        <v>18</v>
      </c>
    </row>
    <row r="15" spans="1:13" x14ac:dyDescent="0.25">
      <c r="A15" s="40"/>
      <c r="B15" s="40"/>
      <c r="C15" s="40"/>
      <c r="D15" s="40"/>
      <c r="E15" s="37" t="s">
        <v>24</v>
      </c>
      <c r="F15" s="38"/>
      <c r="G15" s="38"/>
      <c r="H15" s="38"/>
      <c r="I15" s="38"/>
      <c r="J15" s="39"/>
      <c r="K15" s="2" t="s">
        <v>21</v>
      </c>
      <c r="L15" s="9">
        <f>L14/L13*100</f>
        <v>29.324283715442125</v>
      </c>
      <c r="M15" s="10" t="s">
        <v>22</v>
      </c>
    </row>
    <row r="16" spans="1:13" x14ac:dyDescent="0.25">
      <c r="A16" s="40"/>
      <c r="B16" s="40"/>
      <c r="C16" s="40"/>
      <c r="D16" s="40"/>
      <c r="E16" s="37" t="s">
        <v>25</v>
      </c>
      <c r="F16" s="38"/>
      <c r="G16" s="38"/>
      <c r="H16" s="38"/>
      <c r="I16" s="38"/>
      <c r="J16" s="39"/>
      <c r="K16" s="2" t="s">
        <v>26</v>
      </c>
      <c r="L16" s="12">
        <f>L10*L13</f>
        <v>18442.428571428572</v>
      </c>
      <c r="M16" s="2" t="s">
        <v>30</v>
      </c>
    </row>
    <row r="17" spans="1:13" x14ac:dyDescent="0.25">
      <c r="A17" s="23" t="s">
        <v>10</v>
      </c>
      <c r="B17" s="23"/>
      <c r="C17" s="23"/>
      <c r="D17" s="23"/>
      <c r="E17" s="19"/>
      <c r="F17" s="20"/>
      <c r="G17" s="20"/>
      <c r="H17" s="20"/>
      <c r="I17" s="20"/>
      <c r="J17" s="20"/>
      <c r="K17" s="20"/>
      <c r="L17" s="20"/>
      <c r="M17" s="21"/>
    </row>
    <row r="19" spans="1:13" x14ac:dyDescent="0.25">
      <c r="A19" s="26" t="s">
        <v>12</v>
      </c>
      <c r="B19" s="26"/>
      <c r="C19" s="26"/>
      <c r="D19" s="26"/>
      <c r="E19" s="6"/>
    </row>
    <row r="20" spans="1:13" x14ac:dyDescent="0.25">
      <c r="A20" s="24"/>
      <c r="B20" s="24"/>
      <c r="C20" s="24"/>
      <c r="D20" s="24"/>
      <c r="F20" s="24"/>
      <c r="G20" s="24"/>
      <c r="I20" s="24"/>
      <c r="J20" s="24"/>
    </row>
    <row r="21" spans="1:13" x14ac:dyDescent="0.25">
      <c r="A21" s="25" t="s">
        <v>13</v>
      </c>
      <c r="B21" s="25"/>
      <c r="C21" s="25"/>
      <c r="D21" s="25"/>
      <c r="F21" s="25" t="s">
        <v>14</v>
      </c>
      <c r="G21" s="25"/>
      <c r="I21" s="25" t="s">
        <v>15</v>
      </c>
      <c r="J21" s="25"/>
    </row>
  </sheetData>
  <mergeCells count="25"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10:D10"/>
    <mergeCell ref="E10:J10"/>
    <mergeCell ref="A1:K1"/>
    <mergeCell ref="A3:L3"/>
    <mergeCell ref="B4:H4"/>
    <mergeCell ref="A9:D9"/>
    <mergeCell ref="E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 источника</vt:lpstr>
      <vt:lpstr>4 источника</vt:lpstr>
      <vt:lpstr>5 источников</vt:lpstr>
      <vt:lpstr>6 источников</vt:lpstr>
      <vt:lpstr>7 источников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2026-08-10T07:32:44Z</dcterms:modified>
</cp:coreProperties>
</file>