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8160"/>
  </bookViews>
  <sheets>
    <sheet name="Лист3" sheetId="3" r:id="rId1"/>
  </sheets>
  <definedNames>
    <definedName name="_xlnm.Print_Area" localSheetId="0">Лист3!$A$1:$L$162</definedName>
  </definedNames>
  <calcPr calcId="145621" refMode="R1C1"/>
</workbook>
</file>

<file path=xl/calcChain.xml><?xml version="1.0" encoding="utf-8"?>
<calcChain xmlns="http://schemas.openxmlformats.org/spreadsheetml/2006/main">
  <c r="G22" i="3" l="1"/>
  <c r="I22" i="3" s="1"/>
  <c r="J22" i="3" s="1"/>
  <c r="K22" i="3" s="1"/>
  <c r="H22" i="3" l="1"/>
  <c r="G16" i="3"/>
  <c r="G18" i="3" l="1"/>
  <c r="H18" i="3" s="1"/>
  <c r="G19" i="3"/>
  <c r="H19" i="3" s="1"/>
  <c r="G20" i="3"/>
  <c r="H20" i="3" s="1"/>
  <c r="G21" i="3"/>
  <c r="H21" i="3" s="1"/>
  <c r="G14" i="3"/>
  <c r="H14" i="3" s="1"/>
  <c r="G15" i="3"/>
  <c r="H15" i="3" s="1"/>
  <c r="H16" i="3"/>
  <c r="G17" i="3"/>
  <c r="H17" i="3" s="1"/>
  <c r="G13" i="3"/>
  <c r="H13" i="3" s="1"/>
  <c r="G12" i="3"/>
  <c r="I12" i="3" s="1"/>
  <c r="J12" i="3" s="1"/>
  <c r="K12" i="3" s="1"/>
  <c r="I19" i="3" l="1"/>
  <c r="J19" i="3" s="1"/>
  <c r="K19" i="3" s="1"/>
  <c r="I21" i="3"/>
  <c r="J21" i="3" s="1"/>
  <c r="K21" i="3" s="1"/>
  <c r="I14" i="3"/>
  <c r="J14" i="3" s="1"/>
  <c r="K14" i="3" s="1"/>
  <c r="I20" i="3"/>
  <c r="J20" i="3" s="1"/>
  <c r="K20" i="3" s="1"/>
  <c r="I15" i="3"/>
  <c r="J15" i="3" s="1"/>
  <c r="K15" i="3" s="1"/>
  <c r="I16" i="3"/>
  <c r="J16" i="3" s="1"/>
  <c r="K16" i="3" s="1"/>
  <c r="I17" i="3"/>
  <c r="J17" i="3" s="1"/>
  <c r="K17" i="3" s="1"/>
  <c r="I18" i="3"/>
  <c r="I13" i="3"/>
  <c r="J13" i="3" s="1"/>
  <c r="K13" i="3" s="1"/>
  <c r="H12" i="3"/>
  <c r="H23" i="3" s="1"/>
  <c r="J18" i="3" l="1"/>
  <c r="K18" i="3" s="1"/>
  <c r="E25" i="3"/>
</calcChain>
</file>

<file path=xl/sharedStrings.xml><?xml version="1.0" encoding="utf-8"?>
<sst xmlns="http://schemas.openxmlformats.org/spreadsheetml/2006/main" count="62" uniqueCount="52">
  <si>
    <t>Расчет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</si>
  <si>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</si>
  <si>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</si>
  <si>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</si>
  <si>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</si>
  <si>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</si>
  <si>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</si>
  <si>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</si>
  <si>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</si>
  <si>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</si>
  <si>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</si>
  <si>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</si>
  <si>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</si>
  <si>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</si>
  <si>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</si>
  <si>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</si>
  <si>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</si>
  <si>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</si>
  <si>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</si>
  <si>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</si>
  <si>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</si>
  <si>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к государственному контракту</t>
  </si>
  <si>
    <t xml:space="preserve">Дата подготовки обоснования НМЦК:  </t>
  </si>
  <si>
    <t xml:space="preserve"> </t>
  </si>
  <si>
    <t>Приложение № 2</t>
  </si>
  <si>
    <t xml:space="preserve">В результате исследования начальная (максимальная) цена контракта составила </t>
  </si>
  <si>
    <t>Итого:</t>
  </si>
  <si>
    <t>Источник информации 1 - Коммерческое предложение 1</t>
  </si>
  <si>
    <t>Источник информации 2 - Коммерческое предложение 2</t>
  </si>
  <si>
    <t>Источник информации 3 - Коммерческое предложение 3</t>
  </si>
  <si>
    <t>Старший инспектор  ОКБИ и ХО</t>
  </si>
  <si>
    <t>А.А. Клюшин</t>
  </si>
  <si>
    <t>капитан внутренней службы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</si>
  <si>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2"/>
        <color rgb="FF000000"/>
        <rFont val="Times New Roman"/>
        <family val="1"/>
        <charset val="204"/>
      </rPr>
      <t xml:space="preserve">  </t>
    </r>
  </si>
  <si>
    <t xml:space="preserve">Комплектующие для ограждения ФКУ СИЗО-1 в целях капитального ремонта (откатные ворота КПП-1) </t>
  </si>
  <si>
    <t>№ ______________________ от "___" _____________ 2026 г.</t>
  </si>
  <si>
    <t>м2</t>
  </si>
  <si>
    <t>шт</t>
  </si>
  <si>
    <t>Брус 100 х 100 х 3000 мм</t>
  </si>
  <si>
    <t>Герметик силиконовый 280 мл</t>
  </si>
  <si>
    <t>Пистолет под герметик</t>
  </si>
  <si>
    <t>Саморезы по дереву 3,5 х 45 мм</t>
  </si>
  <si>
    <t>Саморезы по дереву 3,5 х 51 мм</t>
  </si>
  <si>
    <t>Анкер втулочный 10 х 200 мм</t>
  </si>
  <si>
    <t>Примыкание, 2 м.пог.</t>
  </si>
  <si>
    <t>Стеклоизол рулонный 90 х 140 мм, 9 м2</t>
  </si>
  <si>
    <t xml:space="preserve">Профилированный оцинкованный лист НС35 </t>
  </si>
  <si>
    <t xml:space="preserve">    11.08.2026 год</t>
  </si>
  <si>
    <t>Труба армированная алюминием 90 мм, 4 м</t>
  </si>
  <si>
    <t xml:space="preserve">Минимальное КП вход. -  от 11.08.2026 года на сумму </t>
  </si>
  <si>
    <t>Саморезы кровельные 4,8 х 35 мм</t>
  </si>
  <si>
    <t>89 554 рубля 31 копейка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</si>
</sst>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/>
    </xf>
    <xf numFmtId="4" fontId="7" fillId="0" borderId="0" xfId="0" applyNumberFormat="1" applyFont="1" applyBorder="1" applyAlignment="1">
      <alignment horizontal="left"/>
    </xf>
    <xf numFmtId="0" fontId="8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14" fontId="5" fillId="0" borderId="0" xfId="0" applyNumberFormat="1" applyFont="1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40104</xdr:colOff>
      <xdr:row>25</xdr:row>
      <xdr:rowOff>0</xdr:rowOff>
    </xdr:from>
    <xdr:ext cx="2810510" cy="961694"/>
    <xdr:pic>
      <xdr:nvPicPr>
        <xdr:cNvPr id="3" name="Рисунок 2" descr="001.jpg"/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40104" y="4391526"/>
          <a:ext cx="2810510" cy="9616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tabSelected="1" view="pageBreakPreview" topLeftCell="A7" zoomScale="85" zoomScaleSheetLayoutView="85" workbookViewId="0">
      <selection activeCell="A22" sqref="A22"/>
    </sheetView>
  </sheetViews>
  <sheetFormatPr defaultRowHeight="15" x14ac:dyDescent="0.25"/>
  <cols>
    <col min="1" max="1" width="62.5703125" customWidth="1"/>
    <col min="2" max="2" width="9.42578125" customWidth="1"/>
    <col min="3" max="3" width="6.7109375" customWidth="1"/>
    <col min="4" max="4" width="17.28515625" customWidth="1"/>
    <col min="5" max="5" width="16" customWidth="1"/>
    <col min="6" max="6" width="16.42578125" customWidth="1"/>
    <col min="7" max="7" width="13.140625" customWidth="1"/>
    <col min="8" max="8" width="15.7109375" customWidth="1"/>
    <col min="9" max="9" width="10.5703125" customWidth="1"/>
    <col min="10" max="10" width="16.28515625" bestFit="1" customWidth="1"/>
    <col min="11" max="11" width="18.7109375" customWidth="1"/>
  </cols>
  <sheetData>
    <row r="1" spans="1:13" ht="15.75" x14ac:dyDescent="0.25">
      <c r="I1" s="41" t="s">
        <v>24</v>
      </c>
      <c r="J1" s="41"/>
      <c r="K1" s="41"/>
    </row>
    <row r="2" spans="1:13" ht="15.75" x14ac:dyDescent="0.25">
      <c r="I2" s="41" t="s">
        <v>21</v>
      </c>
      <c r="J2" s="41"/>
      <c r="K2" s="41"/>
    </row>
    <row r="3" spans="1:13" ht="15.75" x14ac:dyDescent="0.25">
      <c r="H3" s="41" t="s">
        <v>35</v>
      </c>
      <c r="I3" s="41"/>
      <c r="J3" s="41"/>
      <c r="K3" s="41"/>
    </row>
    <row r="4" spans="1:13" ht="15.75" x14ac:dyDescent="0.25">
      <c r="I4" s="41"/>
      <c r="J4" s="41"/>
      <c r="K4" s="41"/>
    </row>
    <row r="5" spans="1:13" ht="15.75" x14ac:dyDescent="0.25">
      <c r="I5" s="41"/>
      <c r="J5" s="41"/>
      <c r="K5" s="41"/>
    </row>
    <row r="6" spans="1:13" ht="15.75" x14ac:dyDescent="0.25">
      <c r="H6" s="45"/>
      <c r="I6" s="45"/>
      <c r="J6" s="45"/>
    </row>
    <row r="7" spans="1:13" ht="16.5" x14ac:dyDescent="0.25">
      <c r="A7" s="46" t="s">
        <v>20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1"/>
      <c r="M7" s="1"/>
    </row>
    <row r="8" spans="1:13" ht="37.5" customHeight="1" x14ac:dyDescent="0.25">
      <c r="A8" s="20" t="s">
        <v>4</v>
      </c>
      <c r="B8" s="47" t="s">
        <v>33</v>
      </c>
      <c r="C8" s="47"/>
      <c r="D8" s="47"/>
      <c r="E8" s="47"/>
      <c r="F8" s="47"/>
      <c r="G8" s="47"/>
      <c r="H8" s="47"/>
      <c r="I8" s="47"/>
      <c r="J8" s="47"/>
      <c r="K8" s="47"/>
      <c r="L8" s="1"/>
      <c r="M8" s="1"/>
    </row>
    <row r="9" spans="1:13" ht="1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1.75" customHeight="1" x14ac:dyDescent="0.25">
      <c r="A10" s="19" t="s">
        <v>19</v>
      </c>
      <c r="B10" s="42" t="s">
        <v>34</v>
      </c>
      <c r="C10" s="43"/>
      <c r="D10" s="43"/>
      <c r="E10" s="43"/>
      <c r="F10" s="43"/>
      <c r="G10" s="43"/>
      <c r="H10" s="43"/>
      <c r="I10" s="43"/>
      <c r="J10" s="43"/>
      <c r="K10" s="44"/>
      <c r="L10" s="1"/>
      <c r="M10" s="1"/>
    </row>
    <row r="11" spans="1:13" ht="63" x14ac:dyDescent="0.25">
      <c r="A11" s="14" t="s">
        <v>2</v>
      </c>
      <c r="B11" s="15" t="s">
        <v>1</v>
      </c>
      <c r="C11" s="15" t="s">
        <v>16</v>
      </c>
      <c r="D11" s="16" t="s">
        <v>12</v>
      </c>
      <c r="E11" s="16" t="s">
        <v>13</v>
      </c>
      <c r="F11" s="16" t="s">
        <v>14</v>
      </c>
      <c r="G11" s="17" t="s">
        <v>15</v>
      </c>
      <c r="H11" s="16" t="s">
        <v>3</v>
      </c>
      <c r="I11" s="16" t="s">
        <v>0</v>
      </c>
      <c r="J11" s="15" t="s">
        <v>18</v>
      </c>
      <c r="K11" s="18" t="s">
        <v>17</v>
      </c>
      <c r="L11" s="1"/>
      <c r="M11" s="1"/>
    </row>
    <row r="12" spans="1:13" ht="15.75" x14ac:dyDescent="0.25">
      <c r="A12" s="26" t="s">
        <v>38</v>
      </c>
      <c r="B12" s="21" t="s">
        <v>37</v>
      </c>
      <c r="C12" s="21">
        <v>8</v>
      </c>
      <c r="D12" s="22">
        <v>750</v>
      </c>
      <c r="E12" s="27">
        <v>1227.5999999999999</v>
      </c>
      <c r="F12" s="22">
        <v>1331</v>
      </c>
      <c r="G12" s="23">
        <f>(D12+E12+F12)/3</f>
        <v>1102.8666666666666</v>
      </c>
      <c r="H12" s="24">
        <f t="shared" ref="H12" si="0">C12*G12</f>
        <v>8822.9333333333325</v>
      </c>
      <c r="I12" s="21">
        <f t="shared" ref="I12" si="1">((G12-D12)*(G12-D12)+(G12-E12)*(G12-E12)+(G12-F12)*(G12-F12))/2</f>
        <v>96059.053333333315</v>
      </c>
      <c r="J12" s="25">
        <f t="shared" ref="J12" si="2">SQRT(I12)</f>
        <v>309.93394995278157</v>
      </c>
      <c r="K12" s="21">
        <f t="shared" ref="K12" si="3">J12/G12*100</f>
        <v>28.102576614227914</v>
      </c>
      <c r="L12" s="1"/>
      <c r="M12" s="1"/>
    </row>
    <row r="13" spans="1:13" ht="18.75" customHeight="1" x14ac:dyDescent="0.25">
      <c r="A13" s="26" t="s">
        <v>45</v>
      </c>
      <c r="B13" s="21" t="s">
        <v>37</v>
      </c>
      <c r="C13" s="21">
        <v>12</v>
      </c>
      <c r="D13" s="22">
        <v>889.83</v>
      </c>
      <c r="E13" s="27">
        <v>984</v>
      </c>
      <c r="F13" s="22">
        <v>1116</v>
      </c>
      <c r="G13" s="23">
        <f>(D13+E13+F13)/3</f>
        <v>996.61</v>
      </c>
      <c r="H13" s="24">
        <f t="shared" ref="H13:H15" si="4">C13*G13</f>
        <v>11959.32</v>
      </c>
      <c r="I13" s="21">
        <f t="shared" ref="I13:I15" si="5">((G13-D13)*(G13-D13)+(G13-E13)*(G13-E13)+(G13-F13)*(G13-F13))/2</f>
        <v>12907.476299999995</v>
      </c>
      <c r="J13" s="25">
        <f t="shared" ref="J13:J15" si="6">SQRT(I13)</f>
        <v>113.61107472425387</v>
      </c>
      <c r="K13" s="21">
        <f t="shared" ref="K13:K15" si="7">J13/G13*100</f>
        <v>11.399752633854151</v>
      </c>
      <c r="L13" s="1"/>
      <c r="M13" s="1"/>
    </row>
    <row r="14" spans="1:13" ht="15.75" x14ac:dyDescent="0.25">
      <c r="A14" s="28" t="s">
        <v>44</v>
      </c>
      <c r="B14" s="29" t="s">
        <v>37</v>
      </c>
      <c r="C14" s="29">
        <v>9</v>
      </c>
      <c r="D14" s="22">
        <v>1100.4000000000001</v>
      </c>
      <c r="E14" s="27">
        <v>1386</v>
      </c>
      <c r="F14" s="22">
        <v>1483</v>
      </c>
      <c r="G14" s="23">
        <f t="shared" ref="G14:G17" si="8">(D14+E14+F14)/3</f>
        <v>1323.1333333333334</v>
      </c>
      <c r="H14" s="25">
        <f t="shared" si="4"/>
        <v>11908.2</v>
      </c>
      <c r="I14" s="21">
        <f t="shared" si="5"/>
        <v>39559.853333333311</v>
      </c>
      <c r="J14" s="25">
        <f t="shared" si="6"/>
        <v>198.8965895467625</v>
      </c>
      <c r="K14" s="21">
        <f t="shared" si="7"/>
        <v>15.032240858575289</v>
      </c>
      <c r="L14" s="1"/>
      <c r="M14" s="1"/>
    </row>
    <row r="15" spans="1:13" ht="15.75" x14ac:dyDescent="0.25">
      <c r="A15" s="28" t="s">
        <v>39</v>
      </c>
      <c r="B15" s="29" t="s">
        <v>37</v>
      </c>
      <c r="C15" s="29">
        <v>7</v>
      </c>
      <c r="D15" s="22">
        <v>304</v>
      </c>
      <c r="E15" s="27">
        <v>310</v>
      </c>
      <c r="F15" s="22">
        <v>314</v>
      </c>
      <c r="G15" s="23">
        <f t="shared" si="8"/>
        <v>309.33333333333331</v>
      </c>
      <c r="H15" s="24">
        <f t="shared" si="4"/>
        <v>2165.333333333333</v>
      </c>
      <c r="I15" s="21">
        <f t="shared" si="5"/>
        <v>25.333333333333336</v>
      </c>
      <c r="J15" s="25">
        <f t="shared" si="6"/>
        <v>5.0332229568471671</v>
      </c>
      <c r="K15" s="21">
        <f t="shared" si="7"/>
        <v>1.6271194903600756</v>
      </c>
      <c r="L15" s="1"/>
      <c r="M15" s="1"/>
    </row>
    <row r="16" spans="1:13" ht="16.5" customHeight="1" x14ac:dyDescent="0.25">
      <c r="A16" s="28" t="s">
        <v>40</v>
      </c>
      <c r="B16" s="29" t="s">
        <v>37</v>
      </c>
      <c r="C16" s="29">
        <v>2</v>
      </c>
      <c r="D16" s="22">
        <v>254</v>
      </c>
      <c r="E16" s="27">
        <v>270</v>
      </c>
      <c r="F16" s="22">
        <v>283</v>
      </c>
      <c r="G16" s="23">
        <f>(D16+E16+F16)/3</f>
        <v>269</v>
      </c>
      <c r="H16" s="24">
        <f t="shared" ref="H16:H18" si="9">C16*G16</f>
        <v>538</v>
      </c>
      <c r="I16" s="21">
        <f t="shared" ref="I16:I18" si="10">((G16-D16)*(G16-D16)+(G16-E16)*(G16-E16)+(G16-F16)*(G16-F16))/2</f>
        <v>211</v>
      </c>
      <c r="J16" s="25">
        <f t="shared" ref="J16:J17" si="11">SQRT(I16)</f>
        <v>14.52583904633395</v>
      </c>
      <c r="K16" s="21">
        <f t="shared" ref="K16:K18" si="12">J16/G16*100</f>
        <v>5.3999401659234012</v>
      </c>
      <c r="L16" s="1"/>
      <c r="M16" s="1"/>
    </row>
    <row r="17" spans="1:13" ht="16.5" customHeight="1" x14ac:dyDescent="0.25">
      <c r="A17" s="28" t="s">
        <v>41</v>
      </c>
      <c r="B17" s="29" t="s">
        <v>37</v>
      </c>
      <c r="C17" s="29">
        <v>1129</v>
      </c>
      <c r="D17" s="22">
        <v>0.75</v>
      </c>
      <c r="E17" s="30">
        <v>0.97</v>
      </c>
      <c r="F17" s="30">
        <v>1.56</v>
      </c>
      <c r="G17" s="23">
        <f t="shared" si="8"/>
        <v>1.0933333333333335</v>
      </c>
      <c r="H17" s="25">
        <f t="shared" si="9"/>
        <v>1234.3733333333334</v>
      </c>
      <c r="I17" s="21">
        <f t="shared" si="10"/>
        <v>0.17543333333333336</v>
      </c>
      <c r="J17" s="25">
        <f t="shared" si="11"/>
        <v>0.41884762543594939</v>
      </c>
      <c r="K17" s="21">
        <f t="shared" si="12"/>
        <v>38.309234033775851</v>
      </c>
      <c r="L17" s="1"/>
      <c r="M17" s="1"/>
    </row>
    <row r="18" spans="1:13" ht="15.75" x14ac:dyDescent="0.25">
      <c r="A18" s="28" t="s">
        <v>42</v>
      </c>
      <c r="B18" s="29" t="s">
        <v>37</v>
      </c>
      <c r="C18" s="29">
        <v>1000</v>
      </c>
      <c r="D18" s="30">
        <v>0.75</v>
      </c>
      <c r="E18" s="30">
        <v>0.97</v>
      </c>
      <c r="F18" s="30">
        <v>1.56</v>
      </c>
      <c r="G18" s="23">
        <f t="shared" ref="G18:G22" si="13">(D18+E18+F18)/3</f>
        <v>1.0933333333333335</v>
      </c>
      <c r="H18" s="24">
        <f t="shared" si="9"/>
        <v>1093.3333333333335</v>
      </c>
      <c r="I18" s="21">
        <f t="shared" si="10"/>
        <v>0.17543333333333336</v>
      </c>
      <c r="J18" s="25">
        <f>SQRT(I18)</f>
        <v>0.41884762543594939</v>
      </c>
      <c r="K18" s="21">
        <f t="shared" si="12"/>
        <v>38.309234033775851</v>
      </c>
      <c r="L18" s="1"/>
      <c r="M18" s="1"/>
    </row>
    <row r="19" spans="1:13" ht="15.75" x14ac:dyDescent="0.25">
      <c r="A19" s="28" t="s">
        <v>43</v>
      </c>
      <c r="B19" s="29" t="s">
        <v>37</v>
      </c>
      <c r="C19" s="29">
        <v>100</v>
      </c>
      <c r="D19" s="30">
        <v>27</v>
      </c>
      <c r="E19" s="30">
        <v>28</v>
      </c>
      <c r="F19" s="30">
        <v>30.2</v>
      </c>
      <c r="G19" s="23">
        <f t="shared" si="13"/>
        <v>28.400000000000002</v>
      </c>
      <c r="H19" s="24">
        <f t="shared" ref="H19:H22" si="14">C19*G19</f>
        <v>2840</v>
      </c>
      <c r="I19" s="21">
        <f t="shared" ref="I19:I22" si="15">((G19-D19)*(G19-D19)+(G19-E19)*(G19-E19)+(G19-F19)*(G19-F19))/2</f>
        <v>2.6799999999999988</v>
      </c>
      <c r="J19" s="25">
        <f t="shared" ref="J19:J22" si="16">SQRT(I19)</f>
        <v>1.6370705543744897</v>
      </c>
      <c r="K19" s="21">
        <f>J19/G19*100</f>
        <v>5.7643329379383434</v>
      </c>
      <c r="L19" s="1"/>
      <c r="M19" s="1"/>
    </row>
    <row r="20" spans="1:13" ht="15.75" x14ac:dyDescent="0.25">
      <c r="A20" s="28" t="s">
        <v>46</v>
      </c>
      <c r="B20" s="29" t="s">
        <v>36</v>
      </c>
      <c r="C20" s="29">
        <v>40</v>
      </c>
      <c r="D20" s="30">
        <v>502</v>
      </c>
      <c r="E20" s="30">
        <v>509</v>
      </c>
      <c r="F20" s="30">
        <v>542</v>
      </c>
      <c r="G20" s="23">
        <f t="shared" si="13"/>
        <v>517.66666666666663</v>
      </c>
      <c r="H20" s="25">
        <f t="shared" si="14"/>
        <v>20706.666666666664</v>
      </c>
      <c r="I20" s="21">
        <f t="shared" si="15"/>
        <v>456.33333333333331</v>
      </c>
      <c r="J20" s="25">
        <f t="shared" si="16"/>
        <v>21.361959960016154</v>
      </c>
      <c r="K20" s="21">
        <f t="shared" ref="K20:K22" si="17">J20/G20*100</f>
        <v>4.1265859549290704</v>
      </c>
      <c r="L20" s="1"/>
      <c r="M20" s="1"/>
    </row>
    <row r="21" spans="1:13" ht="15.75" x14ac:dyDescent="0.25">
      <c r="A21" s="28" t="s">
        <v>50</v>
      </c>
      <c r="B21" s="29" t="s">
        <v>37</v>
      </c>
      <c r="C21" s="29">
        <v>1000</v>
      </c>
      <c r="D21" s="30">
        <v>3.56</v>
      </c>
      <c r="E21" s="30">
        <v>3.64</v>
      </c>
      <c r="F21" s="30">
        <v>3.7</v>
      </c>
      <c r="G21" s="23">
        <f t="shared" si="13"/>
        <v>3.6333333333333333</v>
      </c>
      <c r="H21" s="24">
        <f t="shared" si="14"/>
        <v>3633.3333333333335</v>
      </c>
      <c r="I21" s="21">
        <f t="shared" si="15"/>
        <v>4.9333333333333416E-3</v>
      </c>
      <c r="J21" s="25">
        <f t="shared" si="16"/>
        <v>7.0237691685684986E-2</v>
      </c>
      <c r="K21" s="21">
        <f t="shared" si="17"/>
        <v>1.93314747758766</v>
      </c>
      <c r="L21" s="1"/>
      <c r="M21" s="1"/>
    </row>
    <row r="22" spans="1:13" ht="15.75" x14ac:dyDescent="0.25">
      <c r="A22" s="28" t="s">
        <v>48</v>
      </c>
      <c r="B22" s="29" t="s">
        <v>37</v>
      </c>
      <c r="C22" s="29">
        <v>3</v>
      </c>
      <c r="D22" s="30">
        <v>10800</v>
      </c>
      <c r="E22" s="30">
        <v>11364</v>
      </c>
      <c r="F22" s="30">
        <v>11369.08</v>
      </c>
      <c r="G22" s="23">
        <f t="shared" si="13"/>
        <v>11177.693333333335</v>
      </c>
      <c r="H22" s="24">
        <f t="shared" si="14"/>
        <v>33533.08</v>
      </c>
      <c r="I22" s="21">
        <f t="shared" si="15"/>
        <v>106995.64213333331</v>
      </c>
      <c r="J22" s="25">
        <f t="shared" si="16"/>
        <v>327.10188341453085</v>
      </c>
      <c r="K22" s="21">
        <f t="shared" si="17"/>
        <v>2.926380905790916</v>
      </c>
      <c r="L22" s="1"/>
      <c r="M22" s="1"/>
    </row>
    <row r="23" spans="1:13" ht="15.75" x14ac:dyDescent="0.25">
      <c r="A23" s="36" t="s">
        <v>26</v>
      </c>
      <c r="B23" s="37"/>
      <c r="C23" s="37"/>
      <c r="D23" s="37"/>
      <c r="E23" s="37"/>
      <c r="F23" s="37"/>
      <c r="G23" s="37"/>
      <c r="H23" s="38">
        <f>SUM(H12:H22)</f>
        <v>98434.573333333334</v>
      </c>
      <c r="I23" s="39"/>
      <c r="J23" s="39"/>
      <c r="K23" s="40"/>
      <c r="L23" s="1"/>
      <c r="M23" s="1"/>
    </row>
    <row r="24" spans="1:13" x14ac:dyDescent="0.25">
      <c r="L24" s="1"/>
      <c r="M24" s="1"/>
    </row>
    <row r="25" spans="1:13" ht="20.25" x14ac:dyDescent="0.3">
      <c r="A25" s="4" t="s">
        <v>25</v>
      </c>
      <c r="B25" s="4"/>
      <c r="C25" s="4"/>
      <c r="D25" s="4"/>
      <c r="E25" s="12">
        <f>H23</f>
        <v>98434.573333333334</v>
      </c>
      <c r="G25" s="11"/>
      <c r="H25" s="11"/>
      <c r="I25" s="4"/>
      <c r="J25" s="4"/>
      <c r="K25" s="4"/>
      <c r="L25" s="1"/>
      <c r="M25" s="1"/>
    </row>
    <row r="26" spans="1:13" x14ac:dyDescent="0.25">
      <c r="A26" s="4"/>
      <c r="B26" s="4"/>
      <c r="C26" s="4" t="s">
        <v>23</v>
      </c>
      <c r="D26" s="4"/>
      <c r="E26" s="4"/>
      <c r="F26" s="4" t="s">
        <v>23</v>
      </c>
      <c r="G26" s="4"/>
      <c r="H26" s="4"/>
      <c r="I26" s="1"/>
      <c r="J26" s="1"/>
      <c r="K26" s="1"/>
      <c r="L26" s="1"/>
      <c r="M26" s="1"/>
    </row>
    <row r="27" spans="1:13" x14ac:dyDescent="0.25">
      <c r="A27" s="10" t="s">
        <v>5</v>
      </c>
      <c r="B27" s="10"/>
      <c r="C27" s="10"/>
      <c r="D27" s="10"/>
      <c r="E27" s="1"/>
      <c r="F27" s="1"/>
      <c r="G27" s="1"/>
      <c r="H27" s="1"/>
      <c r="I27" s="3"/>
      <c r="J27" s="3"/>
      <c r="K27" s="1"/>
      <c r="L27" s="1"/>
      <c r="M27" s="1"/>
    </row>
    <row r="28" spans="1:13" x14ac:dyDescent="0.25">
      <c r="B28" s="8" t="s">
        <v>6</v>
      </c>
      <c r="C28" s="8"/>
      <c r="D28" s="8"/>
      <c r="E28" s="8"/>
      <c r="F28" s="8"/>
      <c r="G28" s="8"/>
      <c r="H28" s="1"/>
      <c r="I28" s="1"/>
      <c r="J28" s="2"/>
      <c r="K28" s="1"/>
      <c r="L28" s="1"/>
      <c r="M28" s="1"/>
    </row>
    <row r="29" spans="1:13" x14ac:dyDescent="0.25">
      <c r="A29" s="7" t="s">
        <v>7</v>
      </c>
      <c r="B29" s="7"/>
      <c r="C29" s="7"/>
      <c r="D29" s="7"/>
      <c r="E29" s="1"/>
      <c r="F29" s="1"/>
      <c r="G29" s="1"/>
      <c r="H29" s="1"/>
      <c r="I29" s="1"/>
      <c r="J29" s="2"/>
      <c r="K29" s="1"/>
      <c r="L29" s="1"/>
      <c r="M29" s="1"/>
    </row>
    <row r="30" spans="1:13" x14ac:dyDescent="0.25">
      <c r="A30" s="7" t="s">
        <v>8</v>
      </c>
      <c r="B30" s="7"/>
      <c r="C30" s="7"/>
      <c r="D30" s="7"/>
      <c r="E30" s="7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7" t="s">
        <v>9</v>
      </c>
      <c r="B31" s="7"/>
      <c r="C31" s="7"/>
      <c r="D31" s="7"/>
      <c r="E31" s="7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7" t="s">
        <v>10</v>
      </c>
      <c r="B32" s="7"/>
      <c r="C32" s="7"/>
      <c r="D32" s="7"/>
      <c r="E32" s="7"/>
      <c r="F32" s="7"/>
      <c r="G32" s="1"/>
      <c r="H32" s="1"/>
      <c r="I32" s="8"/>
      <c r="J32" s="8"/>
      <c r="K32" s="1"/>
      <c r="L32" s="1"/>
      <c r="M32" s="1"/>
    </row>
    <row r="33" spans="1:13" ht="15.75" x14ac:dyDescent="0.25">
      <c r="A33" s="8" t="s">
        <v>11</v>
      </c>
      <c r="B33" s="8"/>
      <c r="C33" s="8"/>
      <c r="D33" s="8"/>
      <c r="E33" s="8"/>
      <c r="F33" s="8"/>
      <c r="G33" s="8"/>
      <c r="H33" s="8"/>
      <c r="I33" s="6"/>
      <c r="J33" s="6"/>
      <c r="K33" s="6"/>
      <c r="L33" s="1"/>
      <c r="M33" s="1"/>
    </row>
    <row r="34" spans="1:13" ht="15.75" x14ac:dyDescent="0.25">
      <c r="A34" s="6" t="s">
        <v>27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1"/>
      <c r="M34" s="1"/>
    </row>
    <row r="35" spans="1:13" ht="15.75" x14ac:dyDescent="0.25">
      <c r="A35" s="6" t="s">
        <v>28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1"/>
      <c r="M35" s="1"/>
    </row>
    <row r="36" spans="1:13" ht="15.75" x14ac:dyDescent="0.25">
      <c r="A36" s="6" t="s">
        <v>29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1"/>
      <c r="M36" s="1"/>
    </row>
    <row r="37" spans="1:13" ht="15.75" x14ac:dyDescent="0.25">
      <c r="A37" s="35" t="s">
        <v>49</v>
      </c>
      <c r="B37" s="35" t="s">
        <v>51</v>
      </c>
      <c r="C37" s="35"/>
      <c r="D37" s="35"/>
      <c r="E37" s="6"/>
      <c r="F37" s="6"/>
      <c r="G37" s="6"/>
      <c r="H37" s="6"/>
      <c r="I37" s="6"/>
      <c r="J37" s="6"/>
      <c r="K37" s="6"/>
      <c r="L37" s="1"/>
      <c r="M37" s="1"/>
    </row>
    <row r="38" spans="1:13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1"/>
      <c r="M38" s="1"/>
    </row>
    <row r="39" spans="1:13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1"/>
      <c r="M39" s="1"/>
    </row>
    <row r="40" spans="1:13" ht="15.75" x14ac:dyDescent="0.25">
      <c r="A40" s="6" t="s">
        <v>30</v>
      </c>
      <c r="B40" s="6"/>
      <c r="C40" s="6"/>
      <c r="D40" s="6"/>
      <c r="E40" s="6"/>
      <c r="F40" s="6"/>
      <c r="G40" s="6"/>
      <c r="H40" s="6"/>
      <c r="I40" s="6"/>
      <c r="M40" s="1"/>
    </row>
    <row r="41" spans="1:13" ht="15.75" x14ac:dyDescent="0.25">
      <c r="A41" s="6" t="s">
        <v>32</v>
      </c>
      <c r="B41" s="6"/>
      <c r="C41" s="6"/>
      <c r="D41" s="6"/>
      <c r="E41" s="6"/>
      <c r="F41" s="6"/>
      <c r="G41" s="6"/>
      <c r="H41" s="6"/>
      <c r="I41" s="6"/>
      <c r="J41" s="9"/>
      <c r="K41" s="9" t="s">
        <v>31</v>
      </c>
      <c r="L41" s="13"/>
      <c r="M41" s="1"/>
    </row>
    <row r="42" spans="1:13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9"/>
      <c r="K42" s="9"/>
      <c r="M42" s="1"/>
    </row>
    <row r="43" spans="1:13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34"/>
      <c r="M43" s="1"/>
    </row>
    <row r="44" spans="1:13" ht="15.75" x14ac:dyDescent="0.25">
      <c r="A44" s="6"/>
      <c r="B44" s="6"/>
      <c r="C44" s="6"/>
      <c r="D44" s="6"/>
      <c r="E44" s="6"/>
      <c r="F44" s="6"/>
      <c r="G44" s="6"/>
      <c r="H44" s="6"/>
      <c r="I44" s="5"/>
      <c r="J44" s="5"/>
      <c r="L44" s="34"/>
      <c r="M44" s="1"/>
    </row>
    <row r="45" spans="1:13" ht="15.75" x14ac:dyDescent="0.25">
      <c r="A45" s="31" t="s">
        <v>22</v>
      </c>
      <c r="B45" s="31"/>
      <c r="C45" s="31"/>
      <c r="D45" s="31"/>
      <c r="E45" s="31"/>
      <c r="F45" s="31"/>
      <c r="G45" s="31"/>
      <c r="H45" s="31"/>
      <c r="I45" s="32"/>
      <c r="J45" s="32"/>
      <c r="K45" s="33" t="s">
        <v>47</v>
      </c>
      <c r="M45" s="1"/>
    </row>
    <row r="46" spans="1:13" x14ac:dyDescent="0.25">
      <c r="M46" s="1"/>
    </row>
    <row r="47" spans="1:13" x14ac:dyDescent="0.25">
      <c r="M47" s="1"/>
    </row>
    <row r="48" spans="1:13" x14ac:dyDescent="0.25">
      <c r="M48" s="1"/>
    </row>
    <row r="49" spans="12:13" x14ac:dyDescent="0.25">
      <c r="M49" s="1"/>
    </row>
    <row r="50" spans="12:13" x14ac:dyDescent="0.25">
      <c r="M50" s="1"/>
    </row>
    <row r="51" spans="12:13" x14ac:dyDescent="0.25">
      <c r="M51" s="1"/>
    </row>
    <row r="52" spans="12:13" x14ac:dyDescent="0.25">
      <c r="M52" s="1"/>
    </row>
    <row r="53" spans="12:13" x14ac:dyDescent="0.25">
      <c r="M53" s="1"/>
    </row>
    <row r="54" spans="12:13" x14ac:dyDescent="0.25">
      <c r="M54" s="1"/>
    </row>
    <row r="55" spans="12:13" x14ac:dyDescent="0.25">
      <c r="M55" s="1"/>
    </row>
    <row r="56" spans="12:13" x14ac:dyDescent="0.25">
      <c r="M56" s="1"/>
    </row>
    <row r="57" spans="12:13" x14ac:dyDescent="0.25">
      <c r="L57" s="1"/>
      <c r="M57" s="1"/>
    </row>
    <row r="58" spans="12:13" x14ac:dyDescent="0.25">
      <c r="L58" s="1"/>
      <c r="M58" s="1"/>
    </row>
    <row r="59" spans="12:13" x14ac:dyDescent="0.25">
      <c r="L59" s="1"/>
      <c r="M59" s="1"/>
    </row>
    <row r="60" spans="12:13" x14ac:dyDescent="0.25">
      <c r="L60" s="1"/>
      <c r="M60" s="1"/>
    </row>
    <row r="61" spans="12:13" x14ac:dyDescent="0.25">
      <c r="L61" s="1"/>
      <c r="M61" s="1"/>
    </row>
    <row r="62" spans="12:13" x14ac:dyDescent="0.25">
      <c r="L62" s="1"/>
      <c r="M62" s="1"/>
    </row>
    <row r="63" spans="12:13" x14ac:dyDescent="0.25">
      <c r="L63" s="1"/>
      <c r="M63" s="1"/>
    </row>
    <row r="64" spans="12:13" x14ac:dyDescent="0.25">
      <c r="L64" s="1"/>
      <c r="M64" s="1"/>
    </row>
    <row r="65" spans="12:13" x14ac:dyDescent="0.25">
      <c r="L65" s="1"/>
      <c r="M65" s="1"/>
    </row>
    <row r="66" spans="12:13" x14ac:dyDescent="0.25">
      <c r="L66" s="1"/>
      <c r="M66" s="1"/>
    </row>
    <row r="67" spans="12:13" x14ac:dyDescent="0.25">
      <c r="L67" s="1"/>
      <c r="M67" s="1"/>
    </row>
    <row r="68" spans="12:13" x14ac:dyDescent="0.25">
      <c r="L68" s="1"/>
      <c r="M68" s="1"/>
    </row>
    <row r="69" spans="12:13" x14ac:dyDescent="0.25">
      <c r="L69" s="1"/>
      <c r="M69" s="1"/>
    </row>
    <row r="70" spans="12:13" x14ac:dyDescent="0.25">
      <c r="L70" s="1"/>
      <c r="M70" s="1"/>
    </row>
    <row r="71" spans="12:13" x14ac:dyDescent="0.25">
      <c r="L71" s="1"/>
      <c r="M71" s="1"/>
    </row>
    <row r="72" spans="12:13" x14ac:dyDescent="0.25">
      <c r="L72" s="1"/>
      <c r="M72" s="1"/>
    </row>
    <row r="73" spans="12:13" x14ac:dyDescent="0.25">
      <c r="L73" s="1"/>
      <c r="M73" s="1"/>
    </row>
    <row r="74" spans="12:13" x14ac:dyDescent="0.25">
      <c r="L74" s="1"/>
      <c r="M74" s="1"/>
    </row>
    <row r="75" spans="12:13" x14ac:dyDescent="0.25">
      <c r="L75" s="1"/>
      <c r="M75" s="1"/>
    </row>
    <row r="76" spans="12:13" x14ac:dyDescent="0.25">
      <c r="L76" s="1"/>
      <c r="M76" s="1"/>
    </row>
    <row r="77" spans="12:13" x14ac:dyDescent="0.25">
      <c r="L77" s="1"/>
      <c r="M77" s="1"/>
    </row>
    <row r="78" spans="12:13" x14ac:dyDescent="0.25">
      <c r="L78" s="1"/>
      <c r="M78" s="1"/>
    </row>
    <row r="79" spans="12:13" x14ac:dyDescent="0.25">
      <c r="L79" s="1"/>
      <c r="M79" s="1"/>
    </row>
    <row r="80" spans="12:13" x14ac:dyDescent="0.25">
      <c r="L80" s="1"/>
      <c r="M80" s="1"/>
    </row>
    <row r="81" spans="12:13" x14ac:dyDescent="0.25">
      <c r="L81" s="1"/>
      <c r="M81" s="1"/>
    </row>
    <row r="82" spans="12:13" x14ac:dyDescent="0.25">
      <c r="L82" s="1"/>
      <c r="M82" s="1"/>
    </row>
    <row r="83" spans="12:13" x14ac:dyDescent="0.25">
      <c r="L83" s="1"/>
      <c r="M83" s="1"/>
    </row>
    <row r="84" spans="12:13" x14ac:dyDescent="0.25">
      <c r="L84" s="1"/>
      <c r="M84" s="1"/>
    </row>
    <row r="85" spans="12:13" x14ac:dyDescent="0.25">
      <c r="L85" s="1"/>
      <c r="M85" s="1"/>
    </row>
    <row r="86" spans="12:13" x14ac:dyDescent="0.25">
      <c r="L86" s="1"/>
      <c r="M86" s="1"/>
    </row>
    <row r="87" spans="12:13" x14ac:dyDescent="0.25">
      <c r="L87" s="1"/>
      <c r="M87" s="1"/>
    </row>
    <row r="88" spans="12:13" x14ac:dyDescent="0.25">
      <c r="L88" s="1"/>
      <c r="M88" s="1"/>
    </row>
    <row r="89" spans="12:13" x14ac:dyDescent="0.25">
      <c r="L89" s="1"/>
      <c r="M89" s="1"/>
    </row>
    <row r="90" spans="12:13" x14ac:dyDescent="0.25">
      <c r="L90" s="1"/>
      <c r="M90" s="1"/>
    </row>
    <row r="91" spans="12:13" x14ac:dyDescent="0.25">
      <c r="L91" s="1"/>
      <c r="M91" s="1"/>
    </row>
    <row r="92" spans="12:13" x14ac:dyDescent="0.25">
      <c r="L92" s="1"/>
      <c r="M92" s="1"/>
    </row>
    <row r="93" spans="12:13" x14ac:dyDescent="0.25">
      <c r="L93" s="1"/>
      <c r="M93" s="1"/>
    </row>
    <row r="94" spans="12:13" x14ac:dyDescent="0.25">
      <c r="L94" s="1"/>
      <c r="M94" s="1"/>
    </row>
    <row r="95" spans="12:13" x14ac:dyDescent="0.25">
      <c r="L95" s="1"/>
      <c r="M95" s="1"/>
    </row>
    <row r="96" spans="12:13" x14ac:dyDescent="0.25">
      <c r="L96" s="1"/>
      <c r="M96" s="1"/>
    </row>
    <row r="97" spans="12:13" x14ac:dyDescent="0.25">
      <c r="L97" s="1"/>
      <c r="M97" s="1"/>
    </row>
    <row r="98" spans="12:13" x14ac:dyDescent="0.25">
      <c r="L98" s="1"/>
      <c r="M98" s="1"/>
    </row>
    <row r="99" spans="12:13" x14ac:dyDescent="0.25">
      <c r="L99" s="1"/>
      <c r="M99" s="1"/>
    </row>
    <row r="100" spans="12:13" x14ac:dyDescent="0.25">
      <c r="L100" s="1"/>
      <c r="M100" s="1"/>
    </row>
    <row r="101" spans="12:13" x14ac:dyDescent="0.25">
      <c r="L101" s="1"/>
      <c r="M101" s="1"/>
    </row>
    <row r="102" spans="12:13" x14ac:dyDescent="0.25">
      <c r="L102" s="1"/>
      <c r="M102" s="1"/>
    </row>
    <row r="103" spans="12:13" x14ac:dyDescent="0.25">
      <c r="L103" s="1"/>
      <c r="M103" s="1"/>
    </row>
    <row r="104" spans="12:13" x14ac:dyDescent="0.25">
      <c r="L104" s="1"/>
      <c r="M104" s="1"/>
    </row>
    <row r="105" spans="12:13" x14ac:dyDescent="0.25">
      <c r="L105" s="1"/>
      <c r="M105" s="1"/>
    </row>
    <row r="106" spans="12:13" x14ac:dyDescent="0.25">
      <c r="L106" s="1"/>
      <c r="M106" s="1"/>
    </row>
    <row r="107" spans="12:13" x14ac:dyDescent="0.25">
      <c r="L107" s="1"/>
      <c r="M107" s="1"/>
    </row>
    <row r="108" spans="12:13" x14ac:dyDescent="0.25">
      <c r="L108" s="1"/>
      <c r="M108" s="1"/>
    </row>
    <row r="109" spans="12:13" x14ac:dyDescent="0.25">
      <c r="L109" s="1"/>
      <c r="M109" s="1"/>
    </row>
    <row r="110" spans="12:13" x14ac:dyDescent="0.25">
      <c r="L110" s="1"/>
      <c r="M110" s="1"/>
    </row>
    <row r="111" spans="12:13" x14ac:dyDescent="0.25">
      <c r="L111" s="1"/>
      <c r="M111" s="1"/>
    </row>
    <row r="112" spans="12:13" x14ac:dyDescent="0.25">
      <c r="L112" s="1"/>
      <c r="M112" s="1"/>
    </row>
    <row r="113" spans="12:13" x14ac:dyDescent="0.25">
      <c r="L113" s="1"/>
      <c r="M113" s="1"/>
    </row>
    <row r="114" spans="12:13" x14ac:dyDescent="0.25">
      <c r="L114" s="1"/>
      <c r="M114" s="1"/>
    </row>
    <row r="115" spans="12:13" x14ac:dyDescent="0.25">
      <c r="L115" s="1"/>
      <c r="M115" s="1"/>
    </row>
    <row r="116" spans="12:13" x14ac:dyDescent="0.25">
      <c r="L116" s="1"/>
      <c r="M116" s="1"/>
    </row>
    <row r="117" spans="12:13" x14ac:dyDescent="0.25">
      <c r="L117" s="1"/>
      <c r="M117" s="1"/>
    </row>
    <row r="118" spans="12:13" x14ac:dyDescent="0.25">
      <c r="L118" s="1"/>
      <c r="M118" s="1"/>
    </row>
    <row r="119" spans="12:13" x14ac:dyDescent="0.25">
      <c r="L119" s="1"/>
      <c r="M119" s="1"/>
    </row>
    <row r="120" spans="12:13" x14ac:dyDescent="0.25">
      <c r="L120" s="1"/>
      <c r="M120" s="1"/>
    </row>
    <row r="121" spans="12:13" x14ac:dyDescent="0.25">
      <c r="L121" s="1"/>
      <c r="M121" s="1"/>
    </row>
    <row r="122" spans="12:13" x14ac:dyDescent="0.25">
      <c r="L122" s="1"/>
      <c r="M122" s="1"/>
    </row>
    <row r="123" spans="12:13" x14ac:dyDescent="0.25">
      <c r="L123" s="1"/>
      <c r="M123" s="1"/>
    </row>
    <row r="124" spans="12:13" x14ac:dyDescent="0.25">
      <c r="L124" s="1"/>
      <c r="M124" s="1"/>
    </row>
    <row r="125" spans="12:13" x14ac:dyDescent="0.25">
      <c r="L125" s="1"/>
      <c r="M125" s="1"/>
    </row>
    <row r="126" spans="12:13" x14ac:dyDescent="0.25">
      <c r="L126" s="1"/>
      <c r="M126" s="1"/>
    </row>
    <row r="127" spans="12:13" x14ac:dyDescent="0.25">
      <c r="L127" s="1"/>
      <c r="M127" s="1"/>
    </row>
    <row r="128" spans="12:13" x14ac:dyDescent="0.25">
      <c r="L128" s="1"/>
      <c r="M128" s="1"/>
    </row>
    <row r="129" spans="12:13" x14ac:dyDescent="0.25">
      <c r="L129" s="1"/>
      <c r="M129" s="1"/>
    </row>
    <row r="130" spans="12:13" x14ac:dyDescent="0.25">
      <c r="L130" s="1"/>
      <c r="M130" s="1"/>
    </row>
    <row r="131" spans="12:13" x14ac:dyDescent="0.25">
      <c r="L131" s="1"/>
      <c r="M131" s="1"/>
    </row>
  </sheetData>
  <mergeCells count="11">
    <mergeCell ref="A23:G23"/>
    <mergeCell ref="H23:K23"/>
    <mergeCell ref="H3:K3"/>
    <mergeCell ref="I1:K1"/>
    <mergeCell ref="B10:K10"/>
    <mergeCell ref="H6:J6"/>
    <mergeCell ref="A7:K7"/>
    <mergeCell ref="B8:K8"/>
    <mergeCell ref="I2:K2"/>
    <mergeCell ref="I4:K4"/>
    <mergeCell ref="I5:K5"/>
  </mergeCells>
  <pageMargins left="0.70866141732283472" right="0.70866141732283472" top="0.35433070866141736" bottom="0.19685039370078741" header="0.31496062992125984" footer="0.31496062992125984"/>
  <pageSetup paperSize="9" scale="22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Егор Максимович</dc:creator>
  <cp:lastModifiedBy>Бужак</cp:lastModifiedBy>
  <cp:lastPrinted>2026-05-28T09:44:51Z</cp:lastPrinted>
  <dcterms:created xsi:type="dcterms:W3CDTF">2014-03-03T05:25:34Z</dcterms:created>
  <dcterms:modified xsi:type="dcterms:W3CDTF">2026-08-11T12:07:42Z</dcterms:modified>
</cp:coreProperties>
</file>