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62EEA0A-AE25-4B12-8673-2B55C979B7A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НМЦК" sheetId="4" r:id="rId1"/>
  </sheets>
  <definedNames>
    <definedName name="_xlnm.Print_Area" localSheetId="0">НМЦК!$A$1:$R$16</definedName>
  </definedName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7" i="4" l="1"/>
  <c r="P7" i="4"/>
  <c r="O7" i="4"/>
  <c r="H7" i="4" l="1"/>
  <c r="I7" i="4" s="1"/>
  <c r="J7" i="4" s="1"/>
  <c r="K7" i="4"/>
  <c r="L7" i="4" s="1"/>
  <c r="M7" i="4" s="1"/>
  <c r="N7" i="4" s="1"/>
  <c r="O5" i="4" l="1"/>
  <c r="P5" i="4"/>
  <c r="Q5" i="4"/>
  <c r="P6" i="4"/>
  <c r="Q6" i="4"/>
  <c r="O6" i="4" l="1"/>
  <c r="K6" i="4"/>
  <c r="L6" i="4" s="1"/>
  <c r="M6" i="4" s="1"/>
  <c r="N6" i="4" s="1"/>
  <c r="H6" i="4"/>
  <c r="I6" i="4" s="1"/>
  <c r="J6" i="4" s="1"/>
  <c r="K5" i="4"/>
  <c r="L5" i="4" s="1"/>
  <c r="M5" i="4" s="1"/>
  <c r="N5" i="4" s="1"/>
  <c r="H5" i="4"/>
  <c r="I5" i="4" s="1"/>
  <c r="J5" i="4" s="1"/>
  <c r="Q8" i="4"/>
  <c r="P8" i="4"/>
  <c r="O8" i="4" l="1"/>
  <c r="N8" i="4"/>
</calcChain>
</file>

<file path=xl/sharedStrings.xml><?xml version="1.0" encoding="utf-8"?>
<sst xmlns="http://schemas.openxmlformats.org/spreadsheetml/2006/main" count="30" uniqueCount="28">
  <si>
    <t>№</t>
  </si>
  <si>
    <t>Ед. изм</t>
  </si>
  <si>
    <t>Наименование предмета контракта</t>
  </si>
  <si>
    <t>Кол-во</t>
  </si>
  <si>
    <t>Среднее квадратичное отклонение</t>
  </si>
  <si>
    <t xml:space="preserve">Средняя арифметическая цена за единицу     &lt;ц&gt; </t>
  </si>
  <si>
    <t>Обоснование начальной (максимальной) цены контракта</t>
  </si>
  <si>
    <t>В результате проведенного расчета Н(М)ЦК, ЦКЕП контракта составила, руб.:</t>
  </si>
  <si>
    <t>Цена за единицу изм. (руб.)</t>
  </si>
  <si>
    <t>Источник информации о цене (руб./ед.изм.)</t>
  </si>
  <si>
    <t>Однородность совокупности значений выявленных цен, используемых в расчете НМЦК</t>
  </si>
  <si>
    <t>НМЦК, определенная методом сопоставимых рыночных цен (анализа рынка)</t>
  </si>
  <si>
    <t>Цена за единицу изм. с округлением до сотых долей после запятой (руб.)</t>
  </si>
  <si>
    <t>НМЦК с учетом округления цены за единицу (руб.)</t>
  </si>
  <si>
    <t>НМЦК Поставщик №1</t>
  </si>
  <si>
    <t>НМЦК Поставщик №2</t>
  </si>
  <si>
    <t>НМЦК Поставщик №3</t>
  </si>
  <si>
    <r>
      <t xml:space="preserve">коэффициент вариации цен V (%)           </t>
    </r>
    <r>
      <rPr>
        <i/>
        <sz val="12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</si>
  <si>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2"/>
        <color indexed="8"/>
        <rFont val="Times New Roman"/>
        <family val="1"/>
        <charset val="204"/>
      </rPr>
      <t>Расчет НМЦК по формуле</t>
    </r>
    <r>
      <rPr>
        <sz val="12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</si>
  <si>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шт</t>
  </si>
  <si>
    <t xml:space="preserve">                        Приложение № 2 к заявке</t>
  </si>
  <si>
    <t>Диагностика</t>
  </si>
  <si>
    <t>Свидетельство о поверке</t>
  </si>
  <si>
    <t>Проверка на погрешность</t>
  </si>
  <si>
    <t xml:space="preserve">Поставщик 1                  Коммерческое предложение     №б/н от 08.06.2026
</t>
  </si>
  <si>
    <t xml:space="preserve">Поставщик 2                   Коммерческое предложение № 1/06 от 09.06.2026
</t>
  </si>
  <si>
    <t>Поставщик 3                   Коммерческое предложение     №б/н от 09.06.2026</t>
  </si>
  <si>
    <r>
      <t xml:space="preserve">Начальная (максимальная) цена контракта определена методом сопоставимых рыночных цен (анализа рынка) данной продукции.                                                                                                                                                                                                                  В целях улучшения экономических показателей учреждения и руководствуясь ст.28 и ст.34 БК РФ начальная цена определена как наименьшая из предложенных, потенциальными участниками размещения заказа:
Начальная максимальная цена составляет:
</t>
    </r>
    <r>
      <rPr>
        <sz val="14"/>
        <rFont val="Times New Roman"/>
        <family val="1"/>
        <charset val="204"/>
      </rPr>
      <t xml:space="preserve">21 000 (двадцать одна тысяча рублей) 00 копеек </t>
    </r>
    <r>
      <rPr>
        <sz val="14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</si>
</sst>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3" fillId="0" borderId="0" xfId="0" applyFont="1" applyAlignment="1">
      <alignment horizontal="center" vertical="top"/>
    </xf>
    <xf numFmtId="0" fontId="3" fillId="0" borderId="0" xfId="0" applyFont="1"/>
    <xf numFmtId="0" fontId="3" fillId="0" borderId="0" xfId="0" applyFont="1" applyAlignment="1">
      <alignment vertical="top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3" fillId="0" borderId="5" xfId="0" applyFont="1" applyBorder="1" applyAlignment="1">
      <alignment wrapText="1"/>
    </xf>
    <xf numFmtId="0" fontId="8" fillId="0" borderId="0" xfId="0" applyFont="1"/>
    <xf numFmtId="0" fontId="7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" fontId="12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9" fillId="0" borderId="0" xfId="0" applyNumberFormat="1" applyFont="1" applyAlignment="1">
      <alignment vertical="center"/>
    </xf>
    <xf numFmtId="4" fontId="13" fillId="0" borderId="1" xfId="0" applyNumberFormat="1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4" fontId="9" fillId="3" borderId="6" xfId="0" applyNumberFormat="1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" fontId="12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7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textRotation="90"/>
    </xf>
    <xf numFmtId="0" fontId="3" fillId="0" borderId="0" xfId="0" applyFont="1" applyAlignment="1"/>
    <xf numFmtId="0" fontId="1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top" wrapText="1"/>
    </xf>
    <xf numFmtId="0" fontId="8" fillId="0" borderId="4" xfId="0" applyFont="1" applyBorder="1" applyAlignment="1"/>
    <xf numFmtId="0" fontId="8" fillId="0" borderId="2" xfId="0" applyFont="1" applyBorder="1" applyAlignment="1"/>
    <xf numFmtId="0" fontId="9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</cellXfs>
  <cellStyles count="2">
    <cellStyle name="Excel Built-in Normal" xfId="1" xr:uid="{00000000-0005-0000-0000-000000000000}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4884" name="Picture 6">
          <a:extLst>
            <a:ext uri="{FF2B5EF4-FFF2-40B4-BE49-F238E27FC236}">
              <a16:creationId xmlns:a16="http://schemas.microsoft.com/office/drawing/2014/main" id="{00000000-0008-0000-0000-000014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962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4886" name="Picture 6">
          <a:extLst>
            <a:ext uri="{FF2B5EF4-FFF2-40B4-BE49-F238E27FC236}">
              <a16:creationId xmlns:a16="http://schemas.microsoft.com/office/drawing/2014/main" id="{00000000-0008-0000-0000-000016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962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3</xdr:row>
      <xdr:rowOff>1280583</xdr:rowOff>
    </xdr:from>
    <xdr:to>
      <xdr:col>10</xdr:col>
      <xdr:colOff>0</xdr:colOff>
      <xdr:row>3</xdr:row>
      <xdr:rowOff>1633008</xdr:rowOff>
    </xdr:to>
    <xdr:pic>
      <xdr:nvPicPr>
        <xdr:cNvPr id="4887" name="Picture 1">
          <a:extLst>
            <a:ext uri="{FF2B5EF4-FFF2-40B4-BE49-F238E27FC236}">
              <a16:creationId xmlns:a16="http://schemas.microsoft.com/office/drawing/2014/main" id="{00000000-0008-0000-0000-000017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443383" y="2624666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8467</xdr:colOff>
      <xdr:row>3</xdr:row>
      <xdr:rowOff>945091</xdr:rowOff>
    </xdr:from>
    <xdr:to>
      <xdr:col>8</xdr:col>
      <xdr:colOff>1008592</xdr:colOff>
      <xdr:row>3</xdr:row>
      <xdr:rowOff>1383241</xdr:rowOff>
    </xdr:to>
    <xdr:pic>
      <xdr:nvPicPr>
        <xdr:cNvPr id="4888" name="Picture 2">
          <a:extLst>
            <a:ext uri="{FF2B5EF4-FFF2-40B4-BE49-F238E27FC236}">
              <a16:creationId xmlns:a16="http://schemas.microsoft.com/office/drawing/2014/main" id="{00000000-0008-0000-0000-000018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406217" y="2289174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220133</xdr:colOff>
      <xdr:row>3</xdr:row>
      <xdr:rowOff>1833033</xdr:rowOff>
    </xdr:from>
    <xdr:to>
      <xdr:col>10</xdr:col>
      <xdr:colOff>1706033</xdr:colOff>
      <xdr:row>3</xdr:row>
      <xdr:rowOff>2194983</xdr:rowOff>
    </xdr:to>
    <xdr:pic>
      <xdr:nvPicPr>
        <xdr:cNvPr id="4889" name="Picture 5">
          <a:extLst>
            <a:ext uri="{FF2B5EF4-FFF2-40B4-BE49-F238E27FC236}">
              <a16:creationId xmlns:a16="http://schemas.microsoft.com/office/drawing/2014/main" id="{00000000-0008-0000-0000-000019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596966" y="3177116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3</xdr:row>
      <xdr:rowOff>1238250</xdr:rowOff>
    </xdr:from>
    <xdr:to>
      <xdr:col>10</xdr:col>
      <xdr:colOff>457200</xdr:colOff>
      <xdr:row>3</xdr:row>
      <xdr:rowOff>1466850</xdr:rowOff>
    </xdr:to>
    <xdr:pic>
      <xdr:nvPicPr>
        <xdr:cNvPr id="4890" name="Picture 6">
          <a:extLst>
            <a:ext uri="{FF2B5EF4-FFF2-40B4-BE49-F238E27FC236}">
              <a16:creationId xmlns:a16="http://schemas.microsoft.com/office/drawing/2014/main" id="{00000000-0008-0000-0000-00001A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6774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27"/>
  <sheetViews>
    <sheetView tabSelected="1" zoomScale="90" zoomScaleNormal="90" workbookViewId="0">
      <selection activeCell="A9" sqref="A9:Q9"/>
    </sheetView>
  </sheetViews>
  <sheetFormatPr defaultRowHeight="12.75" x14ac:dyDescent="0.2"/>
  <cols>
    <col min="1" max="1" width="3.140625" style="2" customWidth="1"/>
    <col min="2" max="2" width="34.42578125" style="2" customWidth="1"/>
    <col min="3" max="3" width="7.140625" style="2" customWidth="1"/>
    <col min="4" max="4" width="6" style="2" customWidth="1"/>
    <col min="5" max="5" width="17.5703125" style="2" customWidth="1"/>
    <col min="6" max="7" width="16.140625" style="2" customWidth="1"/>
    <col min="8" max="8" width="15.5703125" style="2" customWidth="1"/>
    <col min="9" max="9" width="15.42578125" style="2" customWidth="1"/>
    <col min="10" max="10" width="17.42578125" style="2" customWidth="1"/>
    <col min="11" max="11" width="30.42578125" style="2" customWidth="1"/>
    <col min="12" max="12" width="13.5703125" style="2" customWidth="1"/>
    <col min="13" max="13" width="11.28515625" style="2" customWidth="1"/>
    <col min="14" max="14" width="15.140625" style="2" customWidth="1"/>
    <col min="15" max="15" width="12.5703125" style="2" customWidth="1"/>
    <col min="16" max="16" width="13.140625" style="2" customWidth="1"/>
    <col min="17" max="17" width="14.140625" style="2" customWidth="1"/>
    <col min="18" max="16384" width="9.140625" style="2"/>
  </cols>
  <sheetData>
    <row r="1" spans="1:29" ht="27.75" customHeight="1" x14ac:dyDescent="0.25">
      <c r="B1" s="3"/>
      <c r="C1" s="3"/>
      <c r="K1" s="25" t="s">
        <v>20</v>
      </c>
      <c r="L1" s="26"/>
      <c r="M1" s="26"/>
      <c r="N1" s="26"/>
      <c r="O1" s="26"/>
      <c r="P1" s="26"/>
      <c r="Q1" s="26"/>
      <c r="R1" s="4"/>
      <c r="S1" s="4"/>
      <c r="T1" s="4"/>
      <c r="U1" s="4"/>
      <c r="V1" s="4"/>
      <c r="W1" s="5"/>
      <c r="X1" s="5"/>
      <c r="Y1" s="5"/>
      <c r="Z1" s="5"/>
      <c r="AA1" s="5"/>
      <c r="AB1" s="5"/>
      <c r="AC1" s="5"/>
    </row>
    <row r="2" spans="1:29" ht="39" customHeight="1" x14ac:dyDescent="0.2">
      <c r="A2" s="27" t="s">
        <v>6</v>
      </c>
      <c r="B2" s="28"/>
      <c r="C2" s="28"/>
      <c r="D2" s="28"/>
      <c r="E2" s="28"/>
      <c r="F2" s="28"/>
      <c r="G2" s="28"/>
      <c r="H2" s="28"/>
      <c r="I2" s="28"/>
      <c r="J2" s="28"/>
      <c r="K2" s="29"/>
      <c r="M2" s="6"/>
      <c r="N2" s="6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29" ht="48" customHeight="1" x14ac:dyDescent="0.25">
      <c r="A3" s="32" t="s">
        <v>0</v>
      </c>
      <c r="B3" s="35" t="s">
        <v>2</v>
      </c>
      <c r="C3" s="36" t="s">
        <v>1</v>
      </c>
      <c r="D3" s="36" t="s">
        <v>3</v>
      </c>
      <c r="E3" s="30" t="s">
        <v>9</v>
      </c>
      <c r="F3" s="30"/>
      <c r="G3" s="30"/>
      <c r="H3" s="31" t="s">
        <v>10</v>
      </c>
      <c r="I3" s="31"/>
      <c r="J3" s="31"/>
      <c r="K3" s="37" t="s">
        <v>11</v>
      </c>
      <c r="L3" s="38"/>
      <c r="M3" s="38"/>
      <c r="N3" s="39"/>
      <c r="O3" s="33" t="s">
        <v>14</v>
      </c>
      <c r="P3" s="33" t="s">
        <v>15</v>
      </c>
      <c r="Q3" s="33" t="s">
        <v>16</v>
      </c>
      <c r="R3" s="7"/>
    </row>
    <row r="4" spans="1:29" ht="174.75" customHeight="1" x14ac:dyDescent="0.25">
      <c r="A4" s="32"/>
      <c r="B4" s="35"/>
      <c r="C4" s="36"/>
      <c r="D4" s="36"/>
      <c r="E4" s="8" t="s">
        <v>24</v>
      </c>
      <c r="F4" s="8" t="s">
        <v>25</v>
      </c>
      <c r="G4" s="9" t="s">
        <v>26</v>
      </c>
      <c r="H4" s="8" t="s">
        <v>5</v>
      </c>
      <c r="I4" s="8" t="s">
        <v>4</v>
      </c>
      <c r="J4" s="10" t="s">
        <v>17</v>
      </c>
      <c r="K4" s="11" t="s">
        <v>18</v>
      </c>
      <c r="L4" s="12" t="s">
        <v>8</v>
      </c>
      <c r="M4" s="12" t="s">
        <v>12</v>
      </c>
      <c r="N4" s="12" t="s">
        <v>13</v>
      </c>
      <c r="O4" s="33"/>
      <c r="P4" s="33"/>
      <c r="Q4" s="33"/>
      <c r="R4" s="7"/>
    </row>
    <row r="5" spans="1:29" ht="32.25" customHeight="1" x14ac:dyDescent="0.25">
      <c r="A5" s="18">
        <v>9</v>
      </c>
      <c r="B5" s="22" t="s">
        <v>21</v>
      </c>
      <c r="C5" s="24" t="s">
        <v>19</v>
      </c>
      <c r="D5" s="24">
        <v>2</v>
      </c>
      <c r="E5" s="13">
        <v>500</v>
      </c>
      <c r="F5" s="13">
        <v>1000</v>
      </c>
      <c r="G5" s="13">
        <v>1000</v>
      </c>
      <c r="H5" s="13">
        <f t="shared" ref="H5:H6" si="0">AVERAGE(E5:G5)</f>
        <v>833.33333333333337</v>
      </c>
      <c r="I5" s="14">
        <f t="shared" ref="I5:I6" si="1">SQRT(((SUM((POWER(E5-H5,2)),(POWER(F5-H5,2)),(POWER(G5-H5,2)))/(COLUMNS(E5:G5)-1))))</f>
        <v>288.6751345948129</v>
      </c>
      <c r="J5" s="14">
        <f t="shared" ref="J5:J7" si="2">I5/H5*100</f>
        <v>34.641016151377549</v>
      </c>
      <c r="K5" s="13">
        <f t="shared" ref="K5:K6" si="3">((D5/3)*(SUM(E5:G5)))</f>
        <v>1666.6666666666665</v>
      </c>
      <c r="L5" s="13">
        <f t="shared" ref="L5:L7" si="4">K5/D5</f>
        <v>833.33333333333326</v>
      </c>
      <c r="M5" s="13">
        <f t="shared" ref="M5:M6" si="5">ROUND(L5,2)</f>
        <v>833.33</v>
      </c>
      <c r="N5" s="13">
        <f t="shared" ref="N5:N7" si="6">M5*D5</f>
        <v>1666.66</v>
      </c>
      <c r="O5" s="13">
        <f t="shared" ref="O5:O6" si="7">E5*D5</f>
        <v>1000</v>
      </c>
      <c r="P5" s="13">
        <f t="shared" ref="P5:P6" si="8">F5*D5</f>
        <v>2000</v>
      </c>
      <c r="Q5" s="17">
        <f t="shared" ref="Q5:Q6" si="9">G5*D5</f>
        <v>2000</v>
      </c>
      <c r="R5" s="7"/>
    </row>
    <row r="6" spans="1:29" ht="31.5" customHeight="1" x14ac:dyDescent="0.25">
      <c r="A6" s="18">
        <v>10</v>
      </c>
      <c r="B6" s="22" t="s">
        <v>22</v>
      </c>
      <c r="C6" s="24" t="s">
        <v>19</v>
      </c>
      <c r="D6" s="24">
        <v>2</v>
      </c>
      <c r="E6" s="13">
        <v>6000</v>
      </c>
      <c r="F6" s="13">
        <v>8000</v>
      </c>
      <c r="G6" s="13">
        <v>10000</v>
      </c>
      <c r="H6" s="13">
        <f t="shared" si="0"/>
        <v>8000</v>
      </c>
      <c r="I6" s="14">
        <f t="shared" si="1"/>
        <v>2000</v>
      </c>
      <c r="J6" s="14">
        <f t="shared" si="2"/>
        <v>25</v>
      </c>
      <c r="K6" s="13">
        <f t="shared" si="3"/>
        <v>16000</v>
      </c>
      <c r="L6" s="13">
        <f t="shared" si="4"/>
        <v>8000</v>
      </c>
      <c r="M6" s="13">
        <f t="shared" si="5"/>
        <v>8000</v>
      </c>
      <c r="N6" s="13">
        <f t="shared" si="6"/>
        <v>16000</v>
      </c>
      <c r="O6" s="13">
        <f t="shared" si="7"/>
        <v>12000</v>
      </c>
      <c r="P6" s="13">
        <f t="shared" si="8"/>
        <v>16000</v>
      </c>
      <c r="Q6" s="17">
        <f t="shared" si="9"/>
        <v>20000</v>
      </c>
      <c r="R6" s="7"/>
    </row>
    <row r="7" spans="1:29" ht="29.25" customHeight="1" x14ac:dyDescent="0.25">
      <c r="A7" s="21">
        <v>11</v>
      </c>
      <c r="B7" s="22" t="s">
        <v>23</v>
      </c>
      <c r="C7" s="24" t="s">
        <v>19</v>
      </c>
      <c r="D7" s="24">
        <v>2</v>
      </c>
      <c r="E7" s="13">
        <v>4000</v>
      </c>
      <c r="F7" s="13">
        <v>5000</v>
      </c>
      <c r="G7" s="13">
        <v>4000</v>
      </c>
      <c r="H7" s="13">
        <f t="shared" ref="H7" si="10">AVERAGE(E7:G7)</f>
        <v>4333.333333333333</v>
      </c>
      <c r="I7" s="14">
        <f t="shared" ref="I7" si="11">SQRT(((SUM((POWER(E7-H7,2)),(POWER(F7-H7,2)),(POWER(G7-H7,2)))/(COLUMNS(E7:G7)-1))))</f>
        <v>577.35026918962569</v>
      </c>
      <c r="J7" s="14">
        <f t="shared" si="2"/>
        <v>13.323467750529824</v>
      </c>
      <c r="K7" s="13">
        <f t="shared" ref="K7" si="12">((D7/3)*(SUM(E7:G7)))</f>
        <v>8666.6666666666661</v>
      </c>
      <c r="L7" s="13">
        <f t="shared" si="4"/>
        <v>4333.333333333333</v>
      </c>
      <c r="M7" s="13">
        <f t="shared" ref="M7" si="13">ROUND(L7,2)</f>
        <v>4333.33</v>
      </c>
      <c r="N7" s="13">
        <f t="shared" si="6"/>
        <v>8666.66</v>
      </c>
      <c r="O7" s="13">
        <f t="shared" ref="O7" si="14">E7*D7</f>
        <v>8000</v>
      </c>
      <c r="P7" s="13">
        <f t="shared" ref="P7" si="15">F7*D7</f>
        <v>10000</v>
      </c>
      <c r="Q7" s="17">
        <f t="shared" ref="Q7" si="16">G7*D7</f>
        <v>8000</v>
      </c>
      <c r="R7" s="7"/>
    </row>
    <row r="8" spans="1:29" s="1" customFormat="1" ht="22.5" customHeight="1" x14ac:dyDescent="0.25">
      <c r="A8" s="40" t="s">
        <v>7</v>
      </c>
      <c r="B8" s="40"/>
      <c r="C8" s="40"/>
      <c r="D8" s="40"/>
      <c r="E8" s="40"/>
      <c r="F8" s="40"/>
      <c r="G8" s="40"/>
      <c r="H8" s="15"/>
      <c r="I8" s="15"/>
      <c r="J8" s="15"/>
      <c r="K8" s="16"/>
      <c r="L8" s="7"/>
      <c r="M8" s="7"/>
      <c r="N8" s="20">
        <f>SUM(N5:N7)</f>
        <v>26333.32</v>
      </c>
      <c r="O8" s="19">
        <f>SUM(O5:O7)</f>
        <v>21000</v>
      </c>
      <c r="P8" s="23">
        <f>SUM(P5:P7)</f>
        <v>28000</v>
      </c>
      <c r="Q8" s="13">
        <f>SUM(Q5:Q7)</f>
        <v>30000</v>
      </c>
    </row>
    <row r="9" spans="1:29" s="1" customFormat="1" ht="114" customHeight="1" x14ac:dyDescent="0.25">
      <c r="A9" s="41" t="s">
        <v>27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2"/>
      <c r="P9" s="42"/>
      <c r="Q9" s="42"/>
    </row>
    <row r="10" spans="1:29" s="1" customFormat="1" ht="15" customHeight="1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29" s="1" customFormat="1" ht="1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29" s="1" customFormat="1" ht="15" customHeight="1" x14ac:dyDescent="0.2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2"/>
      <c r="Q12" s="2"/>
    </row>
    <row r="13" spans="1:29" s="1" customFormat="1" ht="1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29" s="1" customFormat="1" ht="15" customHeight="1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29" s="1" customFormat="1" ht="15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29" s="1" customFormat="1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s="1" customForma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s="1" customForma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s="1" customForma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s="1" customForma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s="1" customForma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s="1" customForma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s="1" customForma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s="1" customForma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s="1" customForma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ht="15.75" customHeight="1" x14ac:dyDescent="0.2"/>
    <row r="27" spans="1:17" ht="124.5" customHeight="1" x14ac:dyDescent="0.2"/>
  </sheetData>
  <mergeCells count="15">
    <mergeCell ref="A12:O12"/>
    <mergeCell ref="B3:B4"/>
    <mergeCell ref="C3:C4"/>
    <mergeCell ref="D3:D4"/>
    <mergeCell ref="K3:N3"/>
    <mergeCell ref="A8:G8"/>
    <mergeCell ref="A9:Q9"/>
    <mergeCell ref="K1:Q1"/>
    <mergeCell ref="A2:K2"/>
    <mergeCell ref="E3:G3"/>
    <mergeCell ref="H3:J3"/>
    <mergeCell ref="A3:A4"/>
    <mergeCell ref="O3:O4"/>
    <mergeCell ref="P3:P4"/>
    <mergeCell ref="Q3:Q4"/>
  </mergeCells>
  <pageMargins left="0.25" right="0.25" top="0.75" bottom="0.75" header="0.3" footer="0.3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Пользователь</cp:lastModifiedBy>
  <cp:lastPrinted>2026-03-23T03:04:47Z</cp:lastPrinted>
  <dcterms:created xsi:type="dcterms:W3CDTF">2014-01-15T18:15:09Z</dcterms:created>
  <dcterms:modified xsi:type="dcterms:W3CDTF">2026-06-09T08:23:46Z</dcterms:modified>
</cp:coreProperties>
</file>