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8515" windowHeight="12390"/>
  </bookViews>
  <sheets>
    <sheet name="Лист1" sheetId="1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45621"/>
</workbook>
</file>

<file path=xl/calcChain.xml><?xml version="1.0" encoding="utf-8"?>
<calcChain xmlns="http://schemas.openxmlformats.org/spreadsheetml/2006/main">
  <c r="L10" i="1" l="1"/>
  <c r="L7" i="1" l="1"/>
  <c r="L8" i="1"/>
  <c r="L9" i="1"/>
  <c r="G7" i="1"/>
  <c r="G8" i="1"/>
  <c r="G9" i="1"/>
  <c r="G10" i="1"/>
  <c r="F7" i="1"/>
  <c r="H7" i="1" s="1"/>
  <c r="F8" i="1"/>
  <c r="H8" i="1" s="1"/>
  <c r="F9" i="1"/>
  <c r="H9" i="1" s="1"/>
  <c r="F10" i="1"/>
  <c r="H10" i="1" s="1"/>
  <c r="L6" i="1" l="1"/>
  <c r="L11" i="1" s="1"/>
  <c r="G6" i="1" l="1"/>
  <c r="F6" i="1"/>
  <c r="H6" i="1" l="1"/>
  <c r="D21" i="1"/>
  <c r="E21" i="1" s="1"/>
  <c r="H19" i="1" l="1"/>
</calcChain>
</file>

<file path=xl/sharedStrings.xml><?xml version="1.0" encoding="utf-8"?>
<sst xmlns="http://schemas.openxmlformats.org/spreadsheetml/2006/main" count="31" uniqueCount="27">
  <si>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</si>
  <si>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</si>
  <si>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</si>
  <si>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</si>
  <si>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</si>
  <si>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</si>
  <si>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Ед.
изм.</t>
  </si>
  <si>
    <t>Кол-во объекта закупки</t>
  </si>
  <si>
    <t xml:space="preserve">Обоснование начальной (максимальной) цены контракта
</t>
  </si>
  <si>
    <t xml:space="preserve">Приложение 1 к заявке на осуществление закупки
</t>
  </si>
  <si>
    <r>
      <t xml:space="preserve">Используемый метод определения НМЦК: 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 рынка).                                                                                                          
В целях определения начальной (максимальной) цены контракта на поставку товара в порядке, установленном Законом и приказом Минэкономразвития России от 
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</t>
    </r>
    <r>
      <rPr>
        <sz val="12"/>
        <rFont val="Times New Roman"/>
        <family val="1"/>
        <charset val="204"/>
      </rPr>
      <t>и приказом Минздрава России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</t>
    </r>
  </si>
  <si>
    <t xml:space="preserve">Сумма НМЦК </t>
  </si>
  <si>
    <t>Учитывая выделенное бюджетное финансирование и с целью экономии финансовых средств максимальная цена контракта  установлена исходя из минимальной стоимости предложений.</t>
  </si>
  <si>
    <t xml:space="preserve">  </t>
  </si>
  <si>
    <t xml:space="preserve"> </t>
  </si>
  <si>
    <t xml:space="preserve">
Фармацевт                                                                                                                                                                                                                                             _______________         Н.П. Лямкина
</t>
  </si>
  <si>
    <t xml:space="preserve"> min Цена за ед.изм.,  руб.</t>
  </si>
  <si>
    <t>Маркетинговые исследования на поставку медицинских расходных материалов для нужд ФКУЗ МСЧ-24 ФСИН России</t>
  </si>
  <si>
    <t xml:space="preserve">Ответ на запрос ценовой инф-и 
КП №1
вход. 894 от 09.06.2026                       цена за ед. </t>
  </si>
  <si>
    <t xml:space="preserve">Ответ на запрос ценовой инф-и 
КП №2
вход. 896 от 09.06.2026                        цена за ед. </t>
  </si>
  <si>
    <t>Ответ на запрос ценовой инф-и 
КП №3
вход. 895 от 09.06.2026                      цена за ед. С</t>
  </si>
  <si>
    <t>шт</t>
  </si>
  <si>
    <t xml:space="preserve">Лезвие хирургическое стерильное № 21 </t>
  </si>
  <si>
    <t xml:space="preserve">Лезвие хирургическое стерильное № 22 </t>
  </si>
  <si>
    <t xml:space="preserve">Лезвие хирургическое стерильное № 23 </t>
  </si>
  <si>
    <t xml:space="preserve">Лезвие хирургическое стерильное № 24 </t>
  </si>
  <si>
    <t xml:space="preserve">Синтетический нерассасывающийся шовный хирургический материал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</si>
</sst>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1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quotePrefix="1" applyNumberFormat="1" applyFont="1"/>
    <xf numFmtId="2" fontId="2" fillId="0" borderId="0" xfId="0" applyNumberFormat="1" applyFont="1" applyAlignment="1">
      <alignment wrapText="1"/>
    </xf>
    <xf numFmtId="0" fontId="6" fillId="0" borderId="0" xfId="0" quotePrefix="1" applyFont="1"/>
    <xf numFmtId="0" fontId="4" fillId="0" borderId="0" xfId="0" applyFont="1" applyBorder="1" applyAlignment="1">
      <alignment wrapText="1"/>
    </xf>
    <xf numFmtId="9" fontId="4" fillId="0" borderId="0" xfId="0" applyNumberFormat="1" applyFont="1" applyAlignment="1">
      <alignment wrapText="1"/>
    </xf>
    <xf numFmtId="9" fontId="4" fillId="0" borderId="0" xfId="0" applyNumberFormat="1" applyFont="1"/>
    <xf numFmtId="164" fontId="8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0" fontId="4" fillId="0" borderId="0" xfId="0" applyFont="1" applyAlignment="1">
      <alignment wrapText="1"/>
    </xf>
    <xf numFmtId="165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2" fontId="4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7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104775</xdr:rowOff>
    </xdr:from>
    <xdr:to>
      <xdr:col>3</xdr:col>
      <xdr:colOff>619125</xdr:colOff>
      <xdr:row>22</xdr:row>
      <xdr:rowOff>0</xdr:rowOff>
    </xdr:to>
    <xdr:sp macro="" textlink="">
      <xdr:nvSpPr>
        <xdr:cNvPr id="1025" name="Rectangle 2"/>
        <xdr:cNvSpPr>
          <a:spLocks noChangeArrowheads="1"/>
        </xdr:cNvSpPr>
      </xdr:nvSpPr>
      <xdr:spPr bwMode="auto">
        <a:xfrm>
          <a:off x="47625" y="6467475"/>
          <a:ext cx="4076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Таким образом, НМЦК контракта составляет:</a:t>
          </a:r>
        </a:p>
      </xdr:txBody>
    </xdr:sp>
    <xdr:clientData/>
  </xdr:twoCellAnchor>
  <xdr:twoCellAnchor>
    <xdr:from>
      <xdr:col>0</xdr:col>
      <xdr:colOff>189441</xdr:colOff>
      <xdr:row>11</xdr:row>
      <xdr:rowOff>1058</xdr:rowOff>
    </xdr:from>
    <xdr:to>
      <xdr:col>7</xdr:col>
      <xdr:colOff>31749</xdr:colOff>
      <xdr:row>14</xdr:row>
      <xdr:rowOff>381000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189441" y="5641975"/>
          <a:ext cx="7959725" cy="983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позиций закупаемых медицинских изделий;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НЦЕ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начальная цена единицы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медицинского изделия, определяемая в соответствии с настоящим порядком (по применимости);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НДС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налог на добавленную стоимость (если применимо для закупаемого медицинского изделия);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закупаемого медицинского изделия.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15</xdr:row>
      <xdr:rowOff>115542</xdr:rowOff>
    </xdr:from>
    <xdr:to>
      <xdr:col>3</xdr:col>
      <xdr:colOff>866775</xdr:colOff>
      <xdr:row>16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14</xdr:row>
      <xdr:rowOff>709083</xdr:rowOff>
    </xdr:from>
    <xdr:to>
      <xdr:col>4</xdr:col>
      <xdr:colOff>1009651</xdr:colOff>
      <xdr:row>16</xdr:row>
      <xdr:rowOff>137583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1" y="19536833"/>
          <a:ext cx="971550" cy="433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17</xdr:row>
      <xdr:rowOff>125068</xdr:rowOff>
    </xdr:from>
    <xdr:to>
      <xdr:col>3</xdr:col>
      <xdr:colOff>857250</xdr:colOff>
      <xdr:row>18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17</xdr:row>
      <xdr:rowOff>0</xdr:rowOff>
    </xdr:from>
    <xdr:to>
      <xdr:col>5</xdr:col>
      <xdr:colOff>123825</xdr:colOff>
      <xdr:row>19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952500</xdr:colOff>
      <xdr:row>14</xdr:row>
      <xdr:rowOff>116416</xdr:rowOff>
    </xdr:from>
    <xdr:to>
      <xdr:col>10</xdr:col>
      <xdr:colOff>730249</xdr:colOff>
      <xdr:row>14</xdr:row>
      <xdr:rowOff>455083</xdr:rowOff>
    </xdr:to>
    <xdr:pic>
      <xdr:nvPicPr>
        <xdr:cNvPr id="9" name="Рисунок 8" descr="base_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9917" y="6360583"/>
          <a:ext cx="2021415" cy="338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6"/>
  <sheetViews>
    <sheetView tabSelected="1" zoomScale="90" zoomScaleNormal="90" workbookViewId="0">
      <selection activeCell="D35" sqref="D35"/>
    </sheetView>
  </sheetViews>
  <sheetFormatPr defaultRowHeight="15" x14ac:dyDescent="0.25"/>
  <cols>
    <col min="1" max="1" width="4.140625" style="1" customWidth="1"/>
    <col min="2" max="2" width="29.28515625" style="1" customWidth="1"/>
    <col min="3" max="3" width="19.7109375" style="1" customWidth="1"/>
    <col min="4" max="4" width="19.7109375" style="14" customWidth="1"/>
    <col min="5" max="5" width="19.7109375" style="1" customWidth="1"/>
    <col min="6" max="6" width="13.42578125" style="23" customWidth="1"/>
    <col min="7" max="7" width="15.7109375" style="1" customWidth="1"/>
    <col min="8" max="8" width="14.7109375" style="1" customWidth="1"/>
    <col min="9" max="9" width="8.5703125" style="1" customWidth="1"/>
    <col min="10" max="10" width="10.28515625" style="1" customWidth="1"/>
    <col min="11" max="11" width="15.42578125" style="1" customWidth="1"/>
    <col min="12" max="12" width="13.140625" style="1" customWidth="1"/>
    <col min="13" max="13" width="10.42578125" style="9" customWidth="1"/>
    <col min="14" max="14" width="11.5703125" style="9" customWidth="1"/>
    <col min="15" max="15" width="12.7109375" style="9" customWidth="1"/>
    <col min="16" max="16" width="13" style="1" customWidth="1"/>
    <col min="17" max="17" width="13.28515625" style="1" customWidth="1"/>
    <col min="18" max="16384" width="9.140625" style="1"/>
  </cols>
  <sheetData>
    <row r="1" spans="1:18" s="13" customFormat="1" ht="38.25" customHeight="1" x14ac:dyDescent="0.25">
      <c r="B1" s="48" t="s">
        <v>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9"/>
      <c r="N1" s="9"/>
      <c r="O1" s="9"/>
    </row>
    <row r="2" spans="1:18" s="13" customFormat="1" ht="18" customHeight="1" x14ac:dyDescent="0.2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9"/>
      <c r="N2" s="9"/>
      <c r="O2" s="9"/>
    </row>
    <row r="3" spans="1:18" ht="19.5" customHeight="1" x14ac:dyDescent="0.25">
      <c r="D3" s="44" t="s">
        <v>8</v>
      </c>
      <c r="E3" s="45"/>
      <c r="F3" s="45"/>
      <c r="G3" s="45"/>
      <c r="H3" s="45"/>
      <c r="I3" s="45"/>
      <c r="J3" s="43"/>
      <c r="K3" s="43"/>
      <c r="L3" s="43"/>
    </row>
    <row r="4" spans="1:18" ht="81" customHeight="1" thickBot="1" x14ac:dyDescent="0.3">
      <c r="A4" s="46" t="s">
        <v>10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3"/>
      <c r="N4" s="3"/>
      <c r="O4" s="3"/>
      <c r="P4" s="3"/>
      <c r="Q4" s="3"/>
      <c r="R4" s="3"/>
    </row>
    <row r="5" spans="1:18" ht="77.25" customHeight="1" x14ac:dyDescent="0.25">
      <c r="A5" s="28" t="s">
        <v>4</v>
      </c>
      <c r="B5" s="29" t="s">
        <v>1</v>
      </c>
      <c r="C5" s="37" t="s">
        <v>18</v>
      </c>
      <c r="D5" s="38" t="s">
        <v>19</v>
      </c>
      <c r="E5" s="37" t="s">
        <v>20</v>
      </c>
      <c r="F5" s="30" t="s">
        <v>0</v>
      </c>
      <c r="G5" s="29" t="s">
        <v>2</v>
      </c>
      <c r="H5" s="29" t="s">
        <v>5</v>
      </c>
      <c r="I5" s="29" t="s">
        <v>6</v>
      </c>
      <c r="J5" s="29" t="s">
        <v>7</v>
      </c>
      <c r="K5" s="29" t="s">
        <v>16</v>
      </c>
      <c r="L5" s="31" t="s">
        <v>11</v>
      </c>
      <c r="M5" s="20"/>
      <c r="N5" s="20"/>
      <c r="O5" s="20"/>
    </row>
    <row r="6" spans="1:18" s="25" customFormat="1" ht="39" customHeight="1" x14ac:dyDescent="0.25">
      <c r="A6" s="26">
        <v>1</v>
      </c>
      <c r="B6" s="39" t="s">
        <v>22</v>
      </c>
      <c r="C6" s="24">
        <v>11</v>
      </c>
      <c r="D6" s="24">
        <v>12.3</v>
      </c>
      <c r="E6" s="24">
        <v>12</v>
      </c>
      <c r="F6" s="22">
        <f t="shared" ref="F6:F10" si="0">AVERAGE(C6:E6)</f>
        <v>11.766666666666666</v>
      </c>
      <c r="G6" s="18">
        <f t="shared" ref="G6:G10" si="1">STDEVA(C6:E6)</f>
        <v>0.68068592855540477</v>
      </c>
      <c r="H6" s="19">
        <f t="shared" ref="H6:H10" si="2">IF(F6&gt;0,STDEVA(C6:E6)/(SUM(C6:E6)/COUNTIF(C6:E6,"&gt;0")),0)</f>
        <v>5.7848662483462168E-2</v>
      </c>
      <c r="I6" s="26" t="s">
        <v>21</v>
      </c>
      <c r="J6" s="26">
        <v>500</v>
      </c>
      <c r="K6" s="24">
        <v>11</v>
      </c>
      <c r="L6" s="27">
        <f>J6*K6</f>
        <v>5500</v>
      </c>
      <c r="M6" s="20"/>
      <c r="N6" s="20"/>
      <c r="O6" s="20"/>
    </row>
    <row r="7" spans="1:18" s="41" customFormat="1" ht="39" customHeight="1" x14ac:dyDescent="0.25">
      <c r="A7" s="26">
        <v>2</v>
      </c>
      <c r="B7" s="39" t="s">
        <v>23</v>
      </c>
      <c r="C7" s="24">
        <v>11</v>
      </c>
      <c r="D7" s="24">
        <v>12.3</v>
      </c>
      <c r="E7" s="24">
        <v>12</v>
      </c>
      <c r="F7" s="22">
        <f t="shared" si="0"/>
        <v>11.766666666666666</v>
      </c>
      <c r="G7" s="18">
        <f t="shared" si="1"/>
        <v>0.68068592855540477</v>
      </c>
      <c r="H7" s="19">
        <f t="shared" si="2"/>
        <v>5.7848662483462168E-2</v>
      </c>
      <c r="I7" s="26" t="s">
        <v>21</v>
      </c>
      <c r="J7" s="26">
        <v>500</v>
      </c>
      <c r="K7" s="24">
        <v>11</v>
      </c>
      <c r="L7" s="27">
        <f t="shared" ref="L7:L9" si="3">J7*K7</f>
        <v>5500</v>
      </c>
      <c r="M7" s="20"/>
      <c r="N7" s="20"/>
      <c r="O7" s="20"/>
    </row>
    <row r="8" spans="1:18" s="41" customFormat="1" ht="39" customHeight="1" x14ac:dyDescent="0.25">
      <c r="A8" s="26">
        <v>3</v>
      </c>
      <c r="B8" s="39" t="s">
        <v>24</v>
      </c>
      <c r="C8" s="24">
        <v>11</v>
      </c>
      <c r="D8" s="24">
        <v>12.3</v>
      </c>
      <c r="E8" s="24">
        <v>12</v>
      </c>
      <c r="F8" s="22">
        <f t="shared" si="0"/>
        <v>11.766666666666666</v>
      </c>
      <c r="G8" s="18">
        <f t="shared" si="1"/>
        <v>0.68068592855540477</v>
      </c>
      <c r="H8" s="19">
        <f t="shared" si="2"/>
        <v>5.7848662483462168E-2</v>
      </c>
      <c r="I8" s="26" t="s">
        <v>21</v>
      </c>
      <c r="J8" s="26">
        <v>500</v>
      </c>
      <c r="K8" s="24">
        <v>11</v>
      </c>
      <c r="L8" s="27">
        <f t="shared" si="3"/>
        <v>5500</v>
      </c>
      <c r="M8" s="20"/>
      <c r="N8" s="20"/>
      <c r="O8" s="20"/>
    </row>
    <row r="9" spans="1:18" s="41" customFormat="1" ht="39" customHeight="1" x14ac:dyDescent="0.25">
      <c r="A9" s="26">
        <v>4</v>
      </c>
      <c r="B9" s="39" t="s">
        <v>25</v>
      </c>
      <c r="C9" s="24">
        <v>11</v>
      </c>
      <c r="D9" s="24">
        <v>12.3</v>
      </c>
      <c r="E9" s="24">
        <v>12</v>
      </c>
      <c r="F9" s="22">
        <f t="shared" si="0"/>
        <v>11.766666666666666</v>
      </c>
      <c r="G9" s="18">
        <f t="shared" si="1"/>
        <v>0.68068592855540477</v>
      </c>
      <c r="H9" s="19">
        <f t="shared" si="2"/>
        <v>5.7848662483462168E-2</v>
      </c>
      <c r="I9" s="26" t="s">
        <v>21</v>
      </c>
      <c r="J9" s="26">
        <v>500</v>
      </c>
      <c r="K9" s="24">
        <v>11</v>
      </c>
      <c r="L9" s="27">
        <f t="shared" si="3"/>
        <v>5500</v>
      </c>
      <c r="M9" s="20"/>
      <c r="N9" s="20"/>
      <c r="O9" s="20"/>
    </row>
    <row r="10" spans="1:18" s="41" customFormat="1" ht="39" customHeight="1" x14ac:dyDescent="0.25">
      <c r="A10" s="26">
        <v>5</v>
      </c>
      <c r="B10" s="39" t="s">
        <v>26</v>
      </c>
      <c r="C10" s="24">
        <v>120</v>
      </c>
      <c r="D10" s="24">
        <v>128</v>
      </c>
      <c r="E10" s="24">
        <v>125</v>
      </c>
      <c r="F10" s="22">
        <f t="shared" si="0"/>
        <v>124.33333333333333</v>
      </c>
      <c r="G10" s="18">
        <f t="shared" si="1"/>
        <v>4.0414518843273806</v>
      </c>
      <c r="H10" s="19">
        <f t="shared" si="2"/>
        <v>3.250497494097089E-2</v>
      </c>
      <c r="I10" s="26" t="s">
        <v>21</v>
      </c>
      <c r="J10" s="26">
        <v>10</v>
      </c>
      <c r="K10" s="24">
        <v>120</v>
      </c>
      <c r="L10" s="27">
        <f>J10*K10</f>
        <v>1200</v>
      </c>
      <c r="M10" s="20"/>
      <c r="N10" s="20"/>
      <c r="O10" s="20"/>
    </row>
    <row r="11" spans="1:18" ht="14.25" customHeight="1" x14ac:dyDescent="0.25">
      <c r="A11" s="33"/>
      <c r="B11" s="34"/>
      <c r="C11" s="34"/>
      <c r="D11" s="35"/>
      <c r="E11" s="34"/>
      <c r="F11" s="36"/>
      <c r="G11" s="34"/>
      <c r="H11" s="19"/>
      <c r="I11" s="34"/>
      <c r="J11" s="34"/>
      <c r="K11" s="40" t="s">
        <v>3</v>
      </c>
      <c r="L11" s="32">
        <f>SUM(L6:L10)</f>
        <v>23200</v>
      </c>
    </row>
    <row r="12" spans="1:18" ht="15.75" x14ac:dyDescent="0.25">
      <c r="H12" s="4"/>
      <c r="K12" s="2"/>
      <c r="L12" s="7"/>
    </row>
    <row r="13" spans="1:18" ht="15.75" x14ac:dyDescent="0.25">
      <c r="H13" s="4"/>
      <c r="K13" s="2"/>
      <c r="L13" s="7"/>
    </row>
    <row r="14" spans="1:18" ht="15.75" x14ac:dyDescent="0.25">
      <c r="H14" s="4"/>
      <c r="K14" s="2"/>
      <c r="L14" s="7"/>
    </row>
    <row r="15" spans="1:18" ht="34.5" customHeight="1" x14ac:dyDescent="0.25">
      <c r="H15" s="4"/>
      <c r="J15" s="21"/>
      <c r="K15" s="2"/>
      <c r="L15" s="7"/>
    </row>
    <row r="16" spans="1:18" ht="15.75" x14ac:dyDescent="0.25">
      <c r="H16" s="4"/>
      <c r="J16" s="21"/>
      <c r="K16" s="2"/>
      <c r="L16" s="7"/>
    </row>
    <row r="17" spans="1:15" ht="15.75" x14ac:dyDescent="0.25">
      <c r="H17" s="4"/>
      <c r="J17" s="21"/>
      <c r="K17" s="2"/>
      <c r="L17" s="7"/>
    </row>
    <row r="18" spans="1:15" ht="15.75" x14ac:dyDescent="0.25">
      <c r="G18" s="10"/>
      <c r="H18" s="12"/>
      <c r="J18" s="21"/>
      <c r="K18" s="2"/>
      <c r="L18" s="7"/>
    </row>
    <row r="19" spans="1:15" ht="15.75" x14ac:dyDescent="0.25">
      <c r="G19" s="11">
        <v>0.05</v>
      </c>
      <c r="H19" s="12">
        <f>D21*0.05</f>
        <v>1160</v>
      </c>
      <c r="J19" s="21"/>
      <c r="K19" s="2"/>
      <c r="L19" s="7"/>
    </row>
    <row r="20" spans="1:15" ht="15.75" x14ac:dyDescent="0.25">
      <c r="H20" s="4"/>
      <c r="J20" s="21"/>
      <c r="K20" s="2"/>
      <c r="L20" s="7"/>
    </row>
    <row r="21" spans="1:15" ht="15.75" customHeight="1" x14ac:dyDescent="0.25">
      <c r="D21" s="15">
        <f>(L11)</f>
        <v>23200</v>
      </c>
      <c r="E21" s="8" t="str">
        <f>TEXT(TRUNC(TEXT(D21,n0)),"# ##0")&amp;" ("&amp;SUBSTITUTE(SUBSTITUTE(PROPER(INDEX(n_4,MID(TEXT(D21,n0),1,1)+1)&amp;INDEX(n0x,MID(TEXT(D21,n0),2,1)+1,MID(TEXT(D21,n0),3,1)+1)&amp;IF(-MID(TEXT(D21,n0),1,3),"миллиард"&amp;VLOOKUP(MID(TEXT(D21,n0),3,1)*AND(MID(TEXT(D21,n0),2,1)-1),мил,2),"")&amp;INDEX(n_4,MID(TEXT(D21,n0),4,1)+1)&amp;INDEX(n0x,MID(TEXT(D21,n0),5,1)+1,MID(TEXT(D21,n0),6,1)+1)&amp;IF(-MID(TEXT(D21,n0),4,3),"миллион"&amp;VLOOKUP(MID(TEXT(D21,n0),6,1)*AND(MID(TEXT(D21,n0),5,1)-1),мил,2),"")&amp;INDEX(n_4,MID(TEXT(D21,n0),7,1)+1)&amp;INDEX(n1x,MID(TEXT(D21,n0),8,1)+1,MID(TEXT(D21,n0),9,1)+1)&amp;IF(-MID(TEXT(D21,n0),7,3),VLOOKUP(MID(TEXT(D21,n0),9,1)*AND(MID(TEXT(D21,n0),8,1)-1),тыс,2),"")&amp;INDEX(n_4,MID(TEXT(D21,n0),10,1)+1)&amp;INDEX(n0x,MID(TEXT(D21,n0),11,1)+1,MID(TEXT(D21,n0),12,1)+1)),"z"," ")&amp;IF(TRUNC(TEXT(D21,n0)),"","Ноль ")&amp;"рубл"&amp;VLOOKUP(MOD(MAX(MOD(MID(TEXT(D21,n0),11,2)-11,100),9),10),{0,"ь ";1,"я ";4,"ей "},2)," рубл",") рубл")&amp;RIGHT(TEXT(D21,n0),2)&amp;" коп."</f>
        <v>23 200 (Двадцать три тысячи двести) рублей ,0 коп.</v>
      </c>
      <c r="H21" s="4"/>
      <c r="K21" s="2"/>
      <c r="L21" s="7"/>
    </row>
    <row r="22" spans="1:15" s="17" customFormat="1" ht="39" customHeight="1" x14ac:dyDescent="0.25">
      <c r="A22" s="50" t="s">
        <v>12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7"/>
      <c r="M22" s="9"/>
      <c r="N22" s="9"/>
      <c r="O22" s="9"/>
    </row>
    <row r="23" spans="1:15" ht="21" customHeight="1" x14ac:dyDescent="0.25">
      <c r="A23" s="42" t="s">
        <v>15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9" t="s">
        <v>14</v>
      </c>
    </row>
    <row r="24" spans="1:15" x14ac:dyDescent="0.25">
      <c r="B24" s="5"/>
      <c r="C24" s="5"/>
      <c r="D24" s="16"/>
      <c r="H24" s="4"/>
    </row>
    <row r="25" spans="1:15" x14ac:dyDescent="0.25">
      <c r="B25" s="5"/>
      <c r="C25" s="5"/>
      <c r="D25" s="16"/>
      <c r="H25" s="4"/>
    </row>
    <row r="26" spans="1:15" x14ac:dyDescent="0.25">
      <c r="B26" s="5"/>
      <c r="C26" s="5"/>
      <c r="D26" s="16"/>
      <c r="H26" s="4"/>
    </row>
    <row r="27" spans="1:15" x14ac:dyDescent="0.25">
      <c r="B27" s="5"/>
      <c r="C27" s="5"/>
      <c r="D27" s="16"/>
      <c r="H27" s="4"/>
    </row>
    <row r="28" spans="1:15" x14ac:dyDescent="0.25">
      <c r="B28" s="5"/>
      <c r="C28" s="6"/>
      <c r="D28" s="16"/>
      <c r="H28" s="4"/>
    </row>
    <row r="29" spans="1:15" x14ac:dyDescent="0.25">
      <c r="H29" s="4"/>
    </row>
    <row r="30" spans="1:15" x14ac:dyDescent="0.25">
      <c r="H30" s="4"/>
    </row>
    <row r="31" spans="1:15" x14ac:dyDescent="0.25">
      <c r="H31" s="4"/>
    </row>
    <row r="32" spans="1:15" x14ac:dyDescent="0.25">
      <c r="H32" s="4"/>
    </row>
    <row r="33" spans="8:8" x14ac:dyDescent="0.25">
      <c r="H33" s="4"/>
    </row>
    <row r="34" spans="8:8" x14ac:dyDescent="0.25">
      <c r="H34" s="4"/>
    </row>
    <row r="35" spans="8:8" x14ac:dyDescent="0.25">
      <c r="H35" s="4"/>
    </row>
    <row r="36" spans="8:8" x14ac:dyDescent="0.25">
      <c r="H36" s="4"/>
    </row>
    <row r="37" spans="8:8" x14ac:dyDescent="0.25">
      <c r="H37" s="4"/>
    </row>
    <row r="38" spans="8:8" x14ac:dyDescent="0.25">
      <c r="H38" s="4"/>
    </row>
    <row r="39" spans="8:8" x14ac:dyDescent="0.25">
      <c r="H39" s="4"/>
    </row>
    <row r="40" spans="8:8" x14ac:dyDescent="0.25">
      <c r="H40" s="4"/>
    </row>
    <row r="41" spans="8:8" x14ac:dyDescent="0.25">
      <c r="H41" s="4"/>
    </row>
    <row r="42" spans="8:8" x14ac:dyDescent="0.25">
      <c r="H42" s="4"/>
    </row>
    <row r="43" spans="8:8" x14ac:dyDescent="0.25">
      <c r="H43" s="4"/>
    </row>
    <row r="44" spans="8:8" x14ac:dyDescent="0.25">
      <c r="H44" s="4"/>
    </row>
    <row r="45" spans="8:8" x14ac:dyDescent="0.25">
      <c r="H45" s="4"/>
    </row>
    <row r="46" spans="8:8" x14ac:dyDescent="0.25">
      <c r="H46" s="4"/>
    </row>
    <row r="47" spans="8:8" x14ac:dyDescent="0.25">
      <c r="H47" s="4"/>
    </row>
    <row r="48" spans="8:8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 t="s">
        <v>13</v>
      </c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</sheetData>
  <mergeCells count="7">
    <mergeCell ref="A23:L23"/>
    <mergeCell ref="J3:L3"/>
    <mergeCell ref="D3:I3"/>
    <mergeCell ref="A4:L4"/>
    <mergeCell ref="B1:L1"/>
    <mergeCell ref="A2:L2"/>
    <mergeCell ref="A22:K22"/>
  </mergeCells>
  <phoneticPr fontId="0" type="noConversion"/>
  <pageMargins left="0.25" right="0.25" top="0.75" bottom="0.75" header="0.3" footer="0.3"/>
  <pageSetup paperSize="9" scale="73" fitToHeight="0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Лямкина Наталья Петровна</cp:lastModifiedBy>
  <cp:lastPrinted>2026-06-15T06:12:25Z</cp:lastPrinted>
  <dcterms:created xsi:type="dcterms:W3CDTF">2014-01-17T08:53:04Z</dcterms:created>
  <dcterms:modified xsi:type="dcterms:W3CDTF">2026-06-15T06:12:29Z</dcterms:modified>
</cp:coreProperties>
</file>