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G15" i="1"/>
  <c r="E15" i="1"/>
  <c r="D15" i="1"/>
  <c r="K14" i="1"/>
  <c r="M14" i="1" s="1"/>
  <c r="J14" i="1"/>
  <c r="H14" i="1"/>
  <c r="F14" i="1"/>
  <c r="Q14" i="1" s="1"/>
  <c r="K13" i="1"/>
  <c r="L13" i="1" s="1"/>
  <c r="J13" i="1"/>
  <c r="H13" i="1"/>
  <c r="F13" i="1"/>
  <c r="Q13" i="1" s="1"/>
  <c r="K12" i="1"/>
  <c r="O12" i="1" s="1"/>
  <c r="J12" i="1"/>
  <c r="H12" i="1"/>
  <c r="F12" i="1"/>
  <c r="Q12" i="1" s="1"/>
  <c r="K11" i="1"/>
  <c r="M11" i="1" s="1"/>
  <c r="J11" i="1"/>
  <c r="H11" i="1"/>
  <c r="F11" i="1"/>
  <c r="Q11" i="1" s="1"/>
  <c r="K10" i="1"/>
  <c r="O10" i="1" s="1"/>
  <c r="J10" i="1"/>
  <c r="H10" i="1"/>
  <c r="F10" i="1"/>
  <c r="Q10" i="1" s="1"/>
  <c r="J15" i="1" l="1"/>
  <c r="M12" i="1"/>
  <c r="F15" i="1"/>
  <c r="M10" i="1"/>
  <c r="M15" i="1"/>
  <c r="H15" i="1"/>
  <c r="Q15" i="1"/>
  <c r="P13" i="1"/>
  <c r="N13" i="1"/>
  <c r="M13" i="1"/>
  <c r="O14" i="1"/>
  <c r="L10" i="1"/>
  <c r="L12" i="1"/>
  <c r="L14" i="1"/>
  <c r="O11" i="1"/>
  <c r="K15" i="1"/>
  <c r="O15" i="1" s="1"/>
  <c r="O13" i="1"/>
  <c r="L11" i="1"/>
  <c r="N15" i="1" l="1"/>
  <c r="N12" i="1"/>
  <c r="P12" i="1"/>
  <c r="L15" i="1"/>
  <c r="P15" i="1" s="1"/>
  <c r="N10" i="1"/>
  <c r="P10" i="1"/>
  <c r="P11" i="1"/>
  <c r="N11" i="1"/>
  <c r="N14" i="1"/>
  <c r="P14" i="1"/>
</calcChain>
</file>

<file path=xl/sharedStrings.xml><?xml version="1.0" encoding="utf-8"?>
<sst xmlns="http://schemas.openxmlformats.org/spreadsheetml/2006/main" count="44" uniqueCount="30">
  <si>
    <t>Приложение №1 к Извещению</t>
  </si>
  <si>
    <t>Расчет начальной (максимальной) цены контракта</t>
  </si>
  <si>
    <t>№</t>
  </si>
  <si>
    <t>Наименование предмета контракта</t>
  </si>
  <si>
    <t>Ед. изм.</t>
  </si>
  <si>
    <t>Количество</t>
  </si>
  <si>
    <t>Цена за ед., руб.</t>
  </si>
  <si>
    <t>Средняя арифметическая величина цены (руб.)</t>
  </si>
  <si>
    <t xml:space="preserve">Среднее квадратичное 
отклонение
</t>
  </si>
  <si>
    <t xml:space="preserve">Коэффициент вариации (%)*
</t>
  </si>
  <si>
    <t>Начальная (максимальная) цена контракта** (руб.)</t>
  </si>
  <si>
    <t>за единицу</t>
  </si>
  <si>
    <t>итого</t>
  </si>
  <si>
    <t>(гр.5= гр.3 х гр. 4)</t>
  </si>
  <si>
    <t>(гр.7= гр.3 х гр. 6)</t>
  </si>
  <si>
    <t>(гр.9= гр.3 х гр. 8)</t>
  </si>
  <si>
    <t>(гр.11= гр.3 х гр. 10)</t>
  </si>
  <si>
    <t>Всего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</si>
  <si>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</si>
  <si>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шт</t>
  </si>
  <si>
    <t>на оказание услуг по поставке зап.частей проибора УУТЭ</t>
  </si>
  <si>
    <t>Преобразователь расхода электромагнитный подающего потока, Ду65, фланцевый</t>
  </si>
  <si>
    <t>Преобразователь расхода электромагнитный обратного потока, Ду65, фланцевый</t>
  </si>
  <si>
    <t>Панель доступа и управления -1 ПДУ</t>
  </si>
  <si>
    <t>Блок питания импульсный БПИ 12В</t>
  </si>
  <si>
    <t>Комплект монтажных частей (КМЧ) для Ду65 (фланцы, прокладки, болты/шпильки, гайки, шайбы)</t>
  </si>
  <si>
    <t>КП №1                                                         Вх. №776/26 от 29.05.26</t>
  </si>
  <si>
    <t>КП №2                                                         Вх. № 780/26 от 01.06.26</t>
  </si>
  <si>
    <t>КП №3                                                         Вх. № 775-1/26 от 29.05.26</t>
  </si>
  <si>
    <t xml:space="preserve">         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</si>
</sst>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textRotation="90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2" borderId="5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4" fontId="4" fillId="0" borderId="5" xfId="0" applyNumberFormat="1" applyFont="1" applyBorder="1" applyAlignment="1">
      <alignment horizontal="center" vertical="center" shrinkToFit="1"/>
    </xf>
    <xf numFmtId="4" fontId="4" fillId="0" borderId="6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shrinkToFit="1"/>
    </xf>
    <xf numFmtId="4" fontId="2" fillId="0" borderId="12" xfId="0" applyNumberFormat="1" applyFont="1" applyBorder="1" applyAlignment="1">
      <alignment horizontal="right" vertical="center" shrinkToFit="1"/>
    </xf>
    <xf numFmtId="0" fontId="4" fillId="0" borderId="0" xfId="0" applyFont="1"/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W13" sqref="W13"/>
    </sheetView>
  </sheetViews>
  <sheetFormatPr defaultRowHeight="12.75" x14ac:dyDescent="0.2"/>
  <cols>
    <col min="1" max="1" width="6.7109375" style="43" customWidth="1"/>
    <col min="2" max="2" width="28.42578125" style="43" customWidth="1"/>
    <col min="3" max="16" width="9.140625" style="43"/>
    <col min="17" max="17" width="16.42578125" style="43" customWidth="1"/>
    <col min="18" max="16384" width="9.140625" style="43"/>
  </cols>
  <sheetData>
    <row r="1" spans="1:17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">
      <c r="A3" s="12" t="s">
        <v>20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67.5" customHeight="1" thickBot="1" x14ac:dyDescent="0.25">
      <c r="A4" s="13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15.75" customHeight="1" x14ac:dyDescent="0.2">
      <c r="A5" s="14" t="s">
        <v>2</v>
      </c>
      <c r="B5" s="15" t="s">
        <v>3</v>
      </c>
      <c r="C5" s="15" t="s">
        <v>4</v>
      </c>
      <c r="D5" s="7" t="s">
        <v>5</v>
      </c>
      <c r="E5" s="16" t="s">
        <v>6</v>
      </c>
      <c r="F5" s="16"/>
      <c r="G5" s="16"/>
      <c r="H5" s="16"/>
      <c r="I5" s="16"/>
      <c r="J5" s="16"/>
      <c r="K5" s="17" t="s">
        <v>7</v>
      </c>
      <c r="L5" s="17"/>
      <c r="M5" s="18" t="s">
        <v>8</v>
      </c>
      <c r="N5" s="18"/>
      <c r="O5" s="18" t="s">
        <v>9</v>
      </c>
      <c r="P5" s="18"/>
      <c r="Q5" s="19" t="s">
        <v>10</v>
      </c>
    </row>
    <row r="6" spans="1:17" ht="51" customHeight="1" x14ac:dyDescent="0.2">
      <c r="A6" s="20"/>
      <c r="B6" s="21"/>
      <c r="C6" s="21"/>
      <c r="D6" s="4"/>
      <c r="E6" s="22" t="s">
        <v>26</v>
      </c>
      <c r="F6" s="22"/>
      <c r="G6" s="22" t="s">
        <v>27</v>
      </c>
      <c r="H6" s="22"/>
      <c r="I6" s="22" t="s">
        <v>28</v>
      </c>
      <c r="J6" s="22"/>
      <c r="K6" s="23"/>
      <c r="L6" s="23"/>
      <c r="M6" s="24"/>
      <c r="N6" s="24"/>
      <c r="O6" s="24"/>
      <c r="P6" s="24"/>
      <c r="Q6" s="25"/>
    </row>
    <row r="7" spans="1:17" ht="15.75" customHeight="1" x14ac:dyDescent="0.2">
      <c r="A7" s="20"/>
      <c r="B7" s="21"/>
      <c r="C7" s="21"/>
      <c r="D7" s="4"/>
      <c r="E7" s="6" t="s">
        <v>11</v>
      </c>
      <c r="F7" s="6" t="s">
        <v>12</v>
      </c>
      <c r="G7" s="6" t="s">
        <v>11</v>
      </c>
      <c r="H7" s="6" t="s">
        <v>12</v>
      </c>
      <c r="I7" s="6" t="s">
        <v>11</v>
      </c>
      <c r="J7" s="6" t="s">
        <v>12</v>
      </c>
      <c r="K7" s="6" t="s">
        <v>11</v>
      </c>
      <c r="L7" s="6" t="s">
        <v>12</v>
      </c>
      <c r="M7" s="6" t="s">
        <v>11</v>
      </c>
      <c r="N7" s="6" t="s">
        <v>12</v>
      </c>
      <c r="O7" s="6" t="s">
        <v>11</v>
      </c>
      <c r="P7" s="6" t="s">
        <v>12</v>
      </c>
      <c r="Q7" s="25"/>
    </row>
    <row r="8" spans="1:17" x14ac:dyDescent="0.2">
      <c r="A8" s="8">
        <v>1</v>
      </c>
      <c r="B8" s="5">
        <v>2</v>
      </c>
      <c r="C8" s="5"/>
      <c r="D8" s="5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9">
        <v>16</v>
      </c>
    </row>
    <row r="9" spans="1:17" x14ac:dyDescent="0.2">
      <c r="A9" s="26"/>
      <c r="B9" s="27"/>
      <c r="C9" s="28"/>
      <c r="D9" s="28"/>
      <c r="E9" s="29" t="s">
        <v>13</v>
      </c>
      <c r="F9" s="29"/>
      <c r="G9" s="29" t="s">
        <v>14</v>
      </c>
      <c r="H9" s="29"/>
      <c r="I9" s="29" t="s">
        <v>15</v>
      </c>
      <c r="J9" s="29"/>
      <c r="K9" s="29" t="s">
        <v>16</v>
      </c>
      <c r="L9" s="29"/>
      <c r="M9" s="30"/>
      <c r="N9" s="30"/>
      <c r="O9" s="30"/>
      <c r="P9" s="30"/>
      <c r="Q9" s="31"/>
    </row>
    <row r="10" spans="1:17" ht="38.25" x14ac:dyDescent="0.2">
      <c r="A10" s="32">
        <v>1</v>
      </c>
      <c r="B10" s="33" t="s">
        <v>21</v>
      </c>
      <c r="C10" s="34" t="s">
        <v>19</v>
      </c>
      <c r="D10" s="1">
        <v>1</v>
      </c>
      <c r="E10" s="2">
        <v>99430</v>
      </c>
      <c r="F10" s="35">
        <f t="shared" ref="F10:F14" si="0">ROUND(D10*E10,2)</f>
        <v>99430</v>
      </c>
      <c r="G10" s="2">
        <v>102412</v>
      </c>
      <c r="H10" s="35">
        <f t="shared" ref="H10:H14" si="1">ROUND(D10*G10,2)</f>
        <v>102412</v>
      </c>
      <c r="I10" s="2">
        <v>100430</v>
      </c>
      <c r="J10" s="35">
        <f t="shared" ref="J10:J14" si="2">ROUND(D10*I10,2)</f>
        <v>100430</v>
      </c>
      <c r="K10" s="36">
        <f t="shared" ref="K10:K14" si="3">ROUND(IF(SUM(E10,G10,I10)&gt;0,AVERAGE(E10,G10,I10),0),2)</f>
        <v>100757.33</v>
      </c>
      <c r="L10" s="36">
        <f t="shared" ref="L10:L14" si="4">ROUND(D10*K10,2)</f>
        <v>100757.33</v>
      </c>
      <c r="M10" s="36">
        <f t="shared" ref="M10:N14" si="5">ROUND(IF(K10&gt;0,STDEV(E10,G10,I10),0),2)</f>
        <v>1517.71</v>
      </c>
      <c r="N10" s="36">
        <f t="shared" si="5"/>
        <v>1517.71</v>
      </c>
      <c r="O10" s="36">
        <f t="shared" ref="O10:P14" si="6">ROUND(IF(K10&gt;0,STDEV(E10,G10,I10)/AVERAGE(E10,G10,I10)*100,0),2)</f>
        <v>1.51</v>
      </c>
      <c r="P10" s="36">
        <f t="shared" si="6"/>
        <v>1.51</v>
      </c>
      <c r="Q10" s="37">
        <f>MIN(F10)</f>
        <v>99430</v>
      </c>
    </row>
    <row r="11" spans="1:17" ht="38.25" x14ac:dyDescent="0.2">
      <c r="A11" s="32">
        <v>2</v>
      </c>
      <c r="B11" s="33" t="s">
        <v>22</v>
      </c>
      <c r="C11" s="34" t="s">
        <v>19</v>
      </c>
      <c r="D11" s="1">
        <v>1</v>
      </c>
      <c r="E11" s="2">
        <v>99430</v>
      </c>
      <c r="F11" s="35">
        <f t="shared" si="0"/>
        <v>99430</v>
      </c>
      <c r="G11" s="2">
        <v>102412</v>
      </c>
      <c r="H11" s="35">
        <f t="shared" si="1"/>
        <v>102412</v>
      </c>
      <c r="I11" s="2">
        <v>100430</v>
      </c>
      <c r="J11" s="35">
        <f t="shared" si="2"/>
        <v>100430</v>
      </c>
      <c r="K11" s="36">
        <f t="shared" si="3"/>
        <v>100757.33</v>
      </c>
      <c r="L11" s="36">
        <f t="shared" si="4"/>
        <v>100757.33</v>
      </c>
      <c r="M11" s="36">
        <f t="shared" si="5"/>
        <v>1517.71</v>
      </c>
      <c r="N11" s="36">
        <f t="shared" si="5"/>
        <v>1517.71</v>
      </c>
      <c r="O11" s="36">
        <f t="shared" si="6"/>
        <v>1.51</v>
      </c>
      <c r="P11" s="36">
        <f t="shared" si="6"/>
        <v>1.51</v>
      </c>
      <c r="Q11" s="37">
        <f t="shared" ref="Q11:Q14" si="7">MIN(F11)</f>
        <v>99430</v>
      </c>
    </row>
    <row r="12" spans="1:17" ht="25.5" x14ac:dyDescent="0.2">
      <c r="A12" s="32">
        <v>3</v>
      </c>
      <c r="B12" s="33" t="s">
        <v>23</v>
      </c>
      <c r="C12" s="34" t="s">
        <v>19</v>
      </c>
      <c r="D12" s="1">
        <v>1</v>
      </c>
      <c r="E12" s="2">
        <v>22241</v>
      </c>
      <c r="F12" s="35">
        <f t="shared" si="0"/>
        <v>22241</v>
      </c>
      <c r="G12" s="2">
        <v>22908</v>
      </c>
      <c r="H12" s="35">
        <f t="shared" si="1"/>
        <v>22908</v>
      </c>
      <c r="I12" s="2">
        <v>22470</v>
      </c>
      <c r="J12" s="35">
        <f t="shared" si="2"/>
        <v>22470</v>
      </c>
      <c r="K12" s="36">
        <f t="shared" si="3"/>
        <v>22539.67</v>
      </c>
      <c r="L12" s="36">
        <f t="shared" si="4"/>
        <v>22539.67</v>
      </c>
      <c r="M12" s="36">
        <f t="shared" si="5"/>
        <v>338.91</v>
      </c>
      <c r="N12" s="36">
        <f t="shared" si="5"/>
        <v>338.91</v>
      </c>
      <c r="O12" s="36">
        <f t="shared" si="6"/>
        <v>1.5</v>
      </c>
      <c r="P12" s="36">
        <f t="shared" si="6"/>
        <v>1.5</v>
      </c>
      <c r="Q12" s="37">
        <f t="shared" si="7"/>
        <v>22241</v>
      </c>
    </row>
    <row r="13" spans="1:17" ht="25.5" x14ac:dyDescent="0.2">
      <c r="A13" s="32">
        <v>4</v>
      </c>
      <c r="B13" s="33" t="s">
        <v>24</v>
      </c>
      <c r="C13" s="34" t="s">
        <v>19</v>
      </c>
      <c r="D13" s="1">
        <v>1</v>
      </c>
      <c r="E13" s="2">
        <v>4990</v>
      </c>
      <c r="F13" s="35">
        <f t="shared" si="0"/>
        <v>4990</v>
      </c>
      <c r="G13" s="2">
        <v>5139</v>
      </c>
      <c r="H13" s="35">
        <f t="shared" si="1"/>
        <v>5139</v>
      </c>
      <c r="I13" s="2">
        <v>5040</v>
      </c>
      <c r="J13" s="35">
        <f t="shared" si="2"/>
        <v>5040</v>
      </c>
      <c r="K13" s="36">
        <f t="shared" si="3"/>
        <v>5056.33</v>
      </c>
      <c r="L13" s="36">
        <f t="shared" si="4"/>
        <v>5056.33</v>
      </c>
      <c r="M13" s="36">
        <f t="shared" si="5"/>
        <v>75.83</v>
      </c>
      <c r="N13" s="36">
        <f t="shared" si="5"/>
        <v>75.83</v>
      </c>
      <c r="O13" s="36">
        <f t="shared" si="6"/>
        <v>1.5</v>
      </c>
      <c r="P13" s="36">
        <f t="shared" si="6"/>
        <v>1.5</v>
      </c>
      <c r="Q13" s="37">
        <f t="shared" si="7"/>
        <v>4990</v>
      </c>
    </row>
    <row r="14" spans="1:17" ht="51" x14ac:dyDescent="0.2">
      <c r="A14" s="32">
        <v>5</v>
      </c>
      <c r="B14" s="33" t="s">
        <v>25</v>
      </c>
      <c r="C14" s="34" t="s">
        <v>19</v>
      </c>
      <c r="D14" s="1">
        <v>1</v>
      </c>
      <c r="E14" s="2">
        <v>22790</v>
      </c>
      <c r="F14" s="35">
        <f t="shared" si="0"/>
        <v>22790</v>
      </c>
      <c r="G14" s="2">
        <v>23473</v>
      </c>
      <c r="H14" s="35">
        <f t="shared" si="1"/>
        <v>23473</v>
      </c>
      <c r="I14" s="2">
        <v>23020</v>
      </c>
      <c r="J14" s="35">
        <f t="shared" si="2"/>
        <v>23020</v>
      </c>
      <c r="K14" s="36">
        <f t="shared" si="3"/>
        <v>23094.33</v>
      </c>
      <c r="L14" s="36">
        <f t="shared" si="4"/>
        <v>23094.33</v>
      </c>
      <c r="M14" s="36">
        <f t="shared" si="5"/>
        <v>347.51</v>
      </c>
      <c r="N14" s="36">
        <f t="shared" si="5"/>
        <v>347.51</v>
      </c>
      <c r="O14" s="36">
        <f t="shared" si="6"/>
        <v>1.5</v>
      </c>
      <c r="P14" s="36">
        <f t="shared" si="6"/>
        <v>1.5</v>
      </c>
      <c r="Q14" s="37">
        <f t="shared" si="7"/>
        <v>22790</v>
      </c>
    </row>
    <row r="15" spans="1:17" ht="13.5" thickBot="1" x14ac:dyDescent="0.25">
      <c r="A15" s="38" t="s">
        <v>17</v>
      </c>
      <c r="B15" s="39"/>
      <c r="C15" s="40"/>
      <c r="D15" s="3">
        <f>SUM(D10:D14)</f>
        <v>5</v>
      </c>
      <c r="E15" s="41">
        <f>SUM(E10:E14)</f>
        <v>248881</v>
      </c>
      <c r="F15" s="41">
        <f>SUM(F10:F14)</f>
        <v>248881</v>
      </c>
      <c r="G15" s="41">
        <f>SUM(G10:G14)</f>
        <v>256344</v>
      </c>
      <c r="H15" s="41">
        <f>SUM(H10:H14)</f>
        <v>256344</v>
      </c>
      <c r="I15" s="41">
        <f>SUM(I10:I14)</f>
        <v>251390</v>
      </c>
      <c r="J15" s="41">
        <f>SUM(J10:J14)</f>
        <v>251390</v>
      </c>
      <c r="K15" s="41">
        <f>SUM(K10:K14)</f>
        <v>252204.99</v>
      </c>
      <c r="L15" s="41">
        <f>SUM(L10:L14)</f>
        <v>252204.99</v>
      </c>
      <c r="M15" s="41">
        <f>STDEV(E15,G15,I15)</f>
        <v>3797.6652037798171</v>
      </c>
      <c r="N15" s="41">
        <f>STDEV(F15,H15,J15)</f>
        <v>3797.6652037798171</v>
      </c>
      <c r="O15" s="41">
        <f>ROUND(IF(K15&gt;0,STDEV(E15,G15,I15)/K15*100,0),2)</f>
        <v>1.51</v>
      </c>
      <c r="P15" s="41">
        <f>ROUND(IF(L15&gt;0,STDEV(F15,H15,J15)/L15*100,0),2)</f>
        <v>1.51</v>
      </c>
      <c r="Q15" s="42">
        <f>SUM(Q10:Q14)</f>
        <v>248881</v>
      </c>
    </row>
    <row r="16" spans="1:17" x14ac:dyDescent="0.2">
      <c r="K16" s="44"/>
      <c r="L16" s="44"/>
      <c r="M16" s="45"/>
      <c r="N16" s="45"/>
      <c r="O16" s="45"/>
    </row>
    <row r="17" spans="2:16" x14ac:dyDescent="0.2">
      <c r="K17" s="44"/>
      <c r="L17" s="44"/>
    </row>
    <row r="18" spans="2:16" ht="55.5" customHeight="1" x14ac:dyDescent="0.2">
      <c r="B18" s="46" t="s">
        <v>18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</sheetData>
  <mergeCells count="22">
    <mergeCell ref="A9:D9"/>
    <mergeCell ref="E9:F9"/>
    <mergeCell ref="G9:H9"/>
    <mergeCell ref="I9:J9"/>
    <mergeCell ref="K9:L9"/>
    <mergeCell ref="B18:P18"/>
    <mergeCell ref="K5:L6"/>
    <mergeCell ref="M5:N6"/>
    <mergeCell ref="O5:P6"/>
    <mergeCell ref="Q5:Q7"/>
    <mergeCell ref="E6:F6"/>
    <mergeCell ref="G6:H6"/>
    <mergeCell ref="I6:J6"/>
    <mergeCell ref="A1:Q1"/>
    <mergeCell ref="A2:Q2"/>
    <mergeCell ref="A3:Q3"/>
    <mergeCell ref="A4:Q4"/>
    <mergeCell ref="A5:A7"/>
    <mergeCell ref="B5:B7"/>
    <mergeCell ref="C5:C7"/>
    <mergeCell ref="D5:D7"/>
    <mergeCell ref="E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2026-06-04T05:58:36Z</dcterms:modified>
</cp:coreProperties>
</file>