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cuments\2026 год\Единственный поставщик\047 субботник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L6" i="1" s="1"/>
  <c r="J6" i="1"/>
  <c r="K6" i="1" s="1"/>
  <c r="J7" i="1" l="1"/>
  <c r="K7" i="1" s="1"/>
  <c r="I7" i="1"/>
  <c r="L7" i="1" s="1"/>
  <c r="I5" i="1" l="1"/>
  <c r="L5" i="1" l="1"/>
  <c r="L8" i="1" s="1"/>
  <c r="J5" i="1"/>
  <c r="K5" i="1" s="1"/>
</calcChain>
</file>

<file path=xl/sharedStrings.xml><?xml version="1.0" encoding="utf-8"?>
<sst xmlns="http://schemas.openxmlformats.org/spreadsheetml/2006/main" count="22" uniqueCount="22">
  <si>
    <t>Среднее арифметич. цен ед. товара,                   руб.             &lt;ц&gt;</t>
  </si>
  <si>
    <t>Среднее квадратичное отклонение</t>
  </si>
  <si>
    <r>
      <t xml:space="preserve">Коэффициент вариации цен V (%)
</t>
    </r>
    <r>
      <rPr>
        <b/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</si>
  <si>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</si>
  <si>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</si>
  <si>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№                                          п/п</t>
  </si>
  <si>
    <t>Объект закупки</t>
  </si>
  <si>
    <t xml:space="preserve">ОБОСНОВАНИЕ НАЧАЛЬНОЙ (МАКСИМАЛЬНОЙ) ЦЕНЫ КОНТРАКТА </t>
  </si>
  <si>
    <t>Используемый метод:  метод сопоставимых рыночных цен (анализ рынка)</t>
  </si>
  <si>
    <t>Кол-во используемых ценовых предложений</t>
  </si>
  <si>
    <t>КП№1</t>
  </si>
  <si>
    <t>КП№2</t>
  </si>
  <si>
    <t>КП№3</t>
  </si>
  <si>
    <t>Полиэтиленовые пакеты для мусора</t>
  </si>
  <si>
    <t>Репеллент</t>
  </si>
  <si>
    <t>Перчатки</t>
  </si>
  <si>
    <t>Ед изм.</t>
  </si>
  <si>
    <t>Кол-во</t>
  </si>
  <si>
    <t>рул.</t>
  </si>
  <si>
    <t>шт.</t>
  </si>
  <si>
    <t>пар</t>
  </si>
  <si>
    <r>
      <t>Начальная (максимальная) цена контракта равна 21 136 рублец 95 коп.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Начальная (максимальная) цена контракта определена по методу сопоставимых цен (анализа рынка). Расчет начальной (максимальной) цены контракта выполнен в соответствии с методическими рекомендациями, утвержденными приказом Минэкономразвития РФ от 02.10.2013 №567, на основе коммерческих предложений.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</si>
</sst>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2" borderId="0" xfId="0" applyFont="1" applyFill="1" applyBorder="1" applyAlignment="1">
      <alignment horizontal="center"/>
    </xf>
    <xf numFmtId="2" fontId="6" fillId="0" borderId="0" xfId="0" applyNumberFormat="1" applyFont="1" applyBorder="1"/>
    <xf numFmtId="2" fontId="7" fillId="0" borderId="0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26986</xdr:colOff>
      <xdr:row>3</xdr:row>
      <xdr:rowOff>190500</xdr:rowOff>
    </xdr:from>
    <xdr:to>
      <xdr:col>9</xdr:col>
      <xdr:colOff>827087</xdr:colOff>
      <xdr:row>3</xdr:row>
      <xdr:rowOff>754061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861" y="1325563"/>
          <a:ext cx="800101" cy="563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23813</xdr:colOff>
      <xdr:row>3</xdr:row>
      <xdr:rowOff>823912</xdr:rowOff>
    </xdr:from>
    <xdr:to>
      <xdr:col>10</xdr:col>
      <xdr:colOff>865188</xdr:colOff>
      <xdr:row>3</xdr:row>
      <xdr:rowOff>1211262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063" y="1958975"/>
          <a:ext cx="8413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188913</xdr:colOff>
      <xdr:row>3</xdr:row>
      <xdr:rowOff>1111250</xdr:rowOff>
    </xdr:from>
    <xdr:to>
      <xdr:col>11</xdr:col>
      <xdr:colOff>347663</xdr:colOff>
      <xdr:row>3</xdr:row>
      <xdr:rowOff>1295400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1" y="2246313"/>
          <a:ext cx="1587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tabSelected="1" zoomScale="120" zoomScaleNormal="120" workbookViewId="0">
      <selection activeCell="H15" sqref="H15"/>
    </sheetView>
  </sheetViews>
  <sheetFormatPr defaultColWidth="9.140625" defaultRowHeight="15" x14ac:dyDescent="0.25"/>
  <cols>
    <col min="1" max="1" width="3.5703125" style="8" bestFit="1" customWidth="1"/>
    <col min="2" max="2" width="38.7109375" style="8" customWidth="1"/>
    <col min="3" max="3" width="9.140625" style="8" bestFit="1" customWidth="1"/>
    <col min="4" max="4" width="9.140625" style="8" customWidth="1"/>
    <col min="5" max="5" width="7.42578125" style="8" bestFit="1" customWidth="1"/>
    <col min="6" max="8" width="11.140625" style="8" bestFit="1" customWidth="1"/>
    <col min="9" max="9" width="10.42578125" style="8" bestFit="1" customWidth="1"/>
    <col min="10" max="10" width="11.28515625" style="8" bestFit="1" customWidth="1"/>
    <col min="11" max="11" width="11.7109375" style="8" customWidth="1"/>
    <col min="12" max="12" width="15.28515625" style="8" customWidth="1"/>
    <col min="13" max="68" width="9.140625" style="11"/>
    <col min="69" max="16384" width="9.140625" style="8"/>
  </cols>
  <sheetData>
    <row r="1" spans="1:68" ht="29.45" customHeight="1" x14ac:dyDescent="0.25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3"/>
    </row>
    <row r="2" spans="1:68" x14ac:dyDescent="0.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2"/>
    </row>
    <row r="3" spans="1:68" x14ac:dyDescent="0.25">
      <c r="B3" s="21"/>
      <c r="C3" s="21"/>
      <c r="D3" s="29"/>
      <c r="E3" s="21"/>
      <c r="F3" s="21"/>
      <c r="G3" s="21"/>
      <c r="H3" s="21"/>
      <c r="I3" s="21"/>
      <c r="J3" s="21"/>
      <c r="K3" s="21"/>
      <c r="L3" s="21"/>
      <c r="M3" s="21"/>
    </row>
    <row r="4" spans="1:68" s="9" customFormat="1" ht="165" customHeight="1" x14ac:dyDescent="0.25">
      <c r="A4" s="15" t="s">
        <v>5</v>
      </c>
      <c r="B4" s="15" t="s">
        <v>6</v>
      </c>
      <c r="C4" s="15" t="s">
        <v>9</v>
      </c>
      <c r="D4" s="15" t="s">
        <v>16</v>
      </c>
      <c r="E4" s="15" t="s">
        <v>17</v>
      </c>
      <c r="F4" s="16" t="s">
        <v>10</v>
      </c>
      <c r="G4" s="16" t="s">
        <v>11</v>
      </c>
      <c r="H4" s="16" t="s">
        <v>12</v>
      </c>
      <c r="I4" s="17" t="s">
        <v>0</v>
      </c>
      <c r="J4" s="18" t="s">
        <v>1</v>
      </c>
      <c r="K4" s="19" t="s">
        <v>2</v>
      </c>
      <c r="L4" s="20" t="s">
        <v>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</row>
    <row r="5" spans="1:68" ht="24.95" customHeight="1" x14ac:dyDescent="0.25">
      <c r="A5" s="4">
        <v>1</v>
      </c>
      <c r="B5" s="28" t="s">
        <v>13</v>
      </c>
      <c r="C5" s="25">
        <v>3</v>
      </c>
      <c r="D5" s="25" t="s">
        <v>18</v>
      </c>
      <c r="E5" s="5">
        <v>40</v>
      </c>
      <c r="F5" s="7">
        <v>281</v>
      </c>
      <c r="G5" s="24">
        <v>241.4</v>
      </c>
      <c r="H5" s="6">
        <v>260</v>
      </c>
      <c r="I5" s="3">
        <f>(ROUND(((F5+G5+H5)/3),2))</f>
        <v>260.8</v>
      </c>
      <c r="J5" s="4">
        <f>SQRT(VAR(F5:H5))</f>
        <v>19.812117504194244</v>
      </c>
      <c r="K5" s="4">
        <f>J5/I5*100</f>
        <v>7.5966708221603687</v>
      </c>
      <c r="L5" s="26">
        <f>I5*E5</f>
        <v>10432</v>
      </c>
      <c r="M5" s="13"/>
      <c r="N5" s="14"/>
    </row>
    <row r="6" spans="1:68" ht="24.95" customHeight="1" x14ac:dyDescent="0.25">
      <c r="A6" s="4">
        <v>2</v>
      </c>
      <c r="B6" s="28" t="s">
        <v>14</v>
      </c>
      <c r="C6" s="25">
        <v>3</v>
      </c>
      <c r="D6" s="25" t="s">
        <v>19</v>
      </c>
      <c r="E6" s="5">
        <v>15</v>
      </c>
      <c r="F6" s="7">
        <v>219</v>
      </c>
      <c r="G6" s="24">
        <v>269</v>
      </c>
      <c r="H6" s="6">
        <v>293</v>
      </c>
      <c r="I6" s="3">
        <f>(ROUND(((F6+G6+H6)/3),2))</f>
        <v>260.33</v>
      </c>
      <c r="J6" s="4">
        <f>SQRT(VAR(F6:H6))</f>
        <v>37.75358702604732</v>
      </c>
      <c r="K6" s="4">
        <f>J6/I6*100</f>
        <v>14.502203751410642</v>
      </c>
      <c r="L6" s="26">
        <f>I6*E6</f>
        <v>3904.95</v>
      </c>
      <c r="M6" s="13"/>
      <c r="N6" s="14"/>
    </row>
    <row r="7" spans="1:68" ht="24.95" customHeight="1" x14ac:dyDescent="0.25">
      <c r="A7" s="4">
        <v>3</v>
      </c>
      <c r="B7" s="28" t="s">
        <v>15</v>
      </c>
      <c r="C7" s="25">
        <v>3</v>
      </c>
      <c r="D7" s="25" t="s">
        <v>20</v>
      </c>
      <c r="E7" s="5">
        <v>200</v>
      </c>
      <c r="F7" s="7">
        <v>30</v>
      </c>
      <c r="G7" s="24">
        <v>33</v>
      </c>
      <c r="H7" s="6">
        <v>39</v>
      </c>
      <c r="I7" s="3">
        <f>(ROUND(((F7+G7+H7)/3),2))</f>
        <v>34</v>
      </c>
      <c r="J7" s="4">
        <f>SQRT(VAR(F7:H7))</f>
        <v>4.5825756949558398</v>
      </c>
      <c r="K7" s="4">
        <f>J7/I7*100</f>
        <v>13.478163808693647</v>
      </c>
      <c r="L7" s="26">
        <f>I7*E7</f>
        <v>6800</v>
      </c>
      <c r="M7" s="13"/>
      <c r="N7" s="14"/>
    </row>
    <row r="8" spans="1:68" ht="29.25" customHeight="1" x14ac:dyDescent="0.25">
      <c r="A8" s="10"/>
      <c r="B8" s="2" t="s">
        <v>4</v>
      </c>
      <c r="C8" s="2"/>
      <c r="D8" s="2"/>
      <c r="E8" s="1"/>
      <c r="F8" s="1"/>
      <c r="G8" s="1"/>
      <c r="H8" s="1"/>
      <c r="I8" s="1"/>
      <c r="J8" s="4"/>
      <c r="K8" s="4"/>
      <c r="L8" s="27">
        <f>SUM(L5:L7)</f>
        <v>21136.95</v>
      </c>
      <c r="M8" s="14"/>
      <c r="N8" s="14"/>
    </row>
    <row r="9" spans="1:68" ht="29.25" customHeight="1" x14ac:dyDescent="0.25">
      <c r="A9" s="30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68" ht="29.2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68" ht="29.25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6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3">
    <mergeCell ref="A9:L12"/>
    <mergeCell ref="A2:L2"/>
    <mergeCell ref="A1:L1"/>
  </mergeCells>
  <conditionalFormatting sqref="K5:K6">
    <cfRule type="cellIs" dxfId="1" priority="3" operator="greaterThan">
      <formula>33</formula>
    </cfRule>
  </conditionalFormatting>
  <conditionalFormatting sqref="K7">
    <cfRule type="cellIs" dxfId="0" priority="1" operator="greaterThan">
      <formula>33</formula>
    </cfRule>
  </conditionalFormatting>
  <pageMargins left="0.23622047244094491" right="0" top="0.74803149606299213" bottom="0.74803149606299213" header="0.31496062992125984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2022-12-21T06:49:11Z</cp:lastPrinted>
  <dcterms:created xsi:type="dcterms:W3CDTF">2014-03-03T06:36:46Z</dcterms:created>
  <dcterms:modified xsi:type="dcterms:W3CDTF">2026-04-08T08:53:27Z</dcterms:modified>
</cp:coreProperties>
</file>