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35" windowHeight="12135"/>
  </bookViews>
  <sheets>
    <sheet name="Расчет цены" sheetId="1" r:id="rId1"/>
  </sheets>
  <definedNames>
    <definedName name="Excel_BuiltIn__FilterDatabase" localSheetId="0">'Расчет цены'!$A$5:$R$17</definedName>
  </definedNames>
  <calcPr calcId="144525" calcCompleted="0" calcOnSave="0"/>
</workbook>
</file>

<file path=xl/sharedStrings.xml><?xml version="1.0" encoding="utf-8"?>
<sst xmlns="http://schemas.openxmlformats.org/spreadsheetml/2006/main" count="37" uniqueCount="34">
  <si>
    <r>
      <rPr>
        <sz val="12"/>
        <color rgb="FF000000"/>
        <rFont val="Times New Roman"/>
        <charset val="134"/>
      </rPr>
      <t>«УТВЕРЖДАЮ»</t>
    </r>
    <r>
      <rPr>
        <sz val="10"/>
        <rFont val="宋体"/>
        <charset val="134"/>
      </rPr>
      <t xml:space="preserve">
</t>
    </r>
    <r>
      <rPr>
        <sz val="10"/>
        <rFont val="宋体"/>
        <charset val="134"/>
      </rPr>
      <t>Заместитель директора по АХД</t>
    </r>
    <r>
      <rPr>
        <sz val="10"/>
        <rFont val="宋体"/>
        <charset val="134"/>
      </rPr>
      <t xml:space="preserve">
</t>
    </r>
    <r>
      <rPr>
        <sz val="10"/>
        <rFont val="宋体"/>
        <charset val="134"/>
      </rPr>
      <t>ФГБНУ ФНЦБЗР</t>
    </r>
    <r>
      <rPr>
        <sz val="10"/>
        <rFont val="宋体"/>
        <charset val="134"/>
      </rPr>
      <t xml:space="preserve">
</t>
    </r>
    <r>
      <rPr>
        <sz val="10"/>
        <rFont val="宋体"/>
        <charset val="134"/>
      </rPr>
      <t>___________/Н.Л. Анорина/</t>
    </r>
    <r>
      <rPr>
        <sz val="10"/>
        <rFont val="宋体"/>
        <charset val="134"/>
      </rPr>
      <t xml:space="preserve">
</t>
    </r>
    <r>
      <rPr>
        <sz val="10"/>
        <rFont val="宋体"/>
        <charset val="134"/>
      </rPr>
      <t>«____»______________ 2026 г</t>
    </r>
  </si>
  <si>
    <r>
      <rPr>
        <b/>
        <sz val="14"/>
        <color rgb="FF000000"/>
        <rFont val="Times New Roman"/>
        <charset val="134"/>
      </rPr>
      <t>Обоснование начальной (максимальной) цены договора (Н(М)ЦД)</t>
    </r>
    <r>
      <rPr>
        <sz val="10"/>
        <rFont val="宋体"/>
        <charset val="134"/>
      </rPr>
      <t xml:space="preserve">
</t>
    </r>
  </si>
  <si>
    <t>Наименование объекта закупки:  Закупка бланков свидетельств об окончании аспирантуры и обложек к ним</t>
  </si>
  <si>
    <r>
      <rPr>
        <b/>
        <sz val="14"/>
        <color rgb="FF000000"/>
        <rFont val="Times New Roman"/>
        <charset val="134"/>
      </rPr>
      <t xml:space="preserve">Используемый метод определения Н(М)ЦД: </t>
    </r>
    <r>
      <rPr>
        <sz val="14"/>
        <color rgb="FF000000"/>
        <rFont val="Times New Roman"/>
        <charset val="134"/>
      </rPr>
      <t xml:space="preserve">метод сопоставимых рыночных цен (анализ рынка) </t>
    </r>
  </si>
  <si>
    <t>Расчет Н(М)ЦД: 04.09.2026г.</t>
  </si>
  <si>
    <r>
      <rPr>
        <b/>
        <sz val="10"/>
        <color rgb="FF000000"/>
        <rFont val="Times New Roman"/>
        <charset val="134"/>
      </rPr>
      <t>№</t>
    </r>
    <r>
      <rPr>
        <sz val="10"/>
        <rFont val="宋体"/>
        <charset val="134"/>
      </rPr>
      <t xml:space="preserve">
</t>
    </r>
    <r>
      <rPr>
        <sz val="10"/>
        <rFont val="宋体"/>
        <charset val="134"/>
      </rPr>
      <t>п/п</t>
    </r>
  </si>
  <si>
    <t>Наименование объекта закупки</t>
  </si>
  <si>
    <t>Ед. изм</t>
  </si>
  <si>
    <t>Кол-во</t>
  </si>
  <si>
    <t>Источники информации (руб./ед.изм.)</t>
  </si>
  <si>
    <t>Данные реестра контрактов (руб./ед.изм.)</t>
  </si>
  <si>
    <t>Данные статистики</t>
  </si>
  <si>
    <t>Оценка однородности совокупности значений выявленных цен, используемых в расчете Н(М)ЦД</t>
  </si>
  <si>
    <t>Н(М)ЦД,  определяемая методом сопоставимых рыночных цен (анализа рынка)*</t>
  </si>
  <si>
    <t xml:space="preserve">Предложение №1 </t>
  </si>
  <si>
    <t>Предложение №2</t>
  </si>
  <si>
    <t xml:space="preserve">Предложение №3 </t>
  </si>
  <si>
    <t xml:space="preserve">Номер сведений о контракте №___ от </t>
  </si>
  <si>
    <r>
      <rPr>
        <b/>
        <sz val="10"/>
        <color rgb="FF000000"/>
        <rFont val="Times New Roman"/>
        <charset val="134"/>
      </rPr>
      <t>Средняя арифметическая цена за единицу     &lt;</t>
    </r>
    <r>
      <rPr>
        <sz val="10"/>
        <color rgb="FF000000"/>
        <rFont val="Times New Roman"/>
        <charset val="134"/>
      </rPr>
      <t>ц</t>
    </r>
    <r>
      <rPr>
        <sz val="10"/>
        <color rgb="FF000000"/>
        <rFont val="Times New Roman"/>
        <charset val="134"/>
      </rPr>
      <t xml:space="preserve">&gt; </t>
    </r>
  </si>
  <si>
    <t>Среднее квадратичное отклонение</t>
  </si>
  <si>
    <r>
      <rPr>
        <b/>
        <sz val="10"/>
        <color rgb="FF000000"/>
        <rFont val="Times New Roman"/>
        <charset val="134"/>
      </rPr>
      <t xml:space="preserve">коэффициент вариации цен V (%) </t>
    </r>
    <r>
      <rPr>
        <sz val="10"/>
        <color rgb="FF000000"/>
        <rFont val="Times New Roman"/>
        <charset val="134"/>
      </rPr>
      <t>(не должен превышать 33%)</t>
    </r>
  </si>
  <si>
    <r>
      <rPr>
        <b/>
        <sz val="10"/>
        <color rgb="FF000000"/>
        <rFont val="Times New Roman"/>
        <charset val="134"/>
      </rPr>
      <t>Расчет Н(М)ЦД по формуле</t>
    </r>
    <r>
      <rPr>
        <sz val="10"/>
        <color rgb="FF000000"/>
        <rFont val="Times New Roman"/>
        <charset val="134"/>
      </rPr>
      <t xml:space="preserve">                                v - количество (объем) закупаемого товара (работы, услуги);</t>
    </r>
    <r>
      <rPr>
        <sz val="10"/>
        <rFont val="宋体"/>
        <charset val="134"/>
      </rPr>
      <t xml:space="preserve">
</t>
    </r>
    <r>
      <rPr>
        <sz val="10"/>
        <color rgb="FF000000"/>
        <rFont val="Times New Roman"/>
        <charset val="134"/>
      </rPr>
      <t>n - количество значений, используемых в расчете;</t>
    </r>
    <r>
      <rPr>
        <sz val="10"/>
        <rFont val="宋体"/>
        <charset val="134"/>
      </rPr>
      <t xml:space="preserve">
</t>
    </r>
    <r>
      <rPr>
        <sz val="10"/>
        <color rgb="FF000000"/>
        <rFont val="Times New Roman"/>
        <charset val="134"/>
      </rPr>
      <t>i - номер источника ценовой информации;</t>
    </r>
    <r>
      <rPr>
        <sz val="10"/>
        <rFont val="宋体"/>
        <charset val="134"/>
      </rPr>
      <t xml:space="preserve">
</t>
    </r>
    <r>
      <rPr>
        <sz val="10"/>
        <color rgb="FF000000"/>
        <rFont val="Times New Roman"/>
        <charset val="134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</si>
  <si>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</si>
  <si>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</si>
  <si>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Н(М)ЦД контракта с учетом округления цены за единицу (руб.)</t>
  </si>
  <si>
    <t>Бланки свидетельства об окончании аспирантуры</t>
  </si>
  <si>
    <t>шт</t>
  </si>
  <si>
    <t>Обложки свидетельства</t>
  </si>
  <si>
    <t>Итого:</t>
  </si>
  <si>
    <t xml:space="preserve">При проведении расчета Н(М)ЦД коэффициент вариации цены не превышает 33 %, т.о совокупность цен считается однородной. </t>
  </si>
  <si>
    <t>В результате проведенного расчета Н(М)ЦД составила:</t>
  </si>
  <si>
    <t>рублей</t>
  </si>
  <si>
    <t>Составил:</t>
  </si>
  <si>
    <t xml:space="preserve">Контрактный управляющий                                                                Башанова И.В.     Проверил: Главный бухгалетр                         Савва О.Н. 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</si>
</sst>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_-* #,##0.00\ &quot;₽&quot;_-;\-* #,##0.00\ &quot;₽&quot;_-;_-* \-??\ &quot;₽&quot;_-;_-@_-"/>
    <numFmt numFmtId="43" formatCode="_-* #,##0.00_-;\-* #,##0.00_-;_-* &quot;-&quot;??_-;_-@_-"/>
    <numFmt numFmtId="177" formatCode="_-* #,##0.00_р_._-;\-* #,##0.00_р_._-;_-* \-??_р_._-;_-@_-"/>
    <numFmt numFmtId="178" formatCode="_-* #,##0\ &quot;₽&quot;_-;\-* #,##0\ &quot;₽&quot;_-;_-* \-\ &quot;₽&quot;_-;_-@_-"/>
  </numFmts>
  <fonts count="31">
    <font>
      <sz val="11"/>
      <color rgb="FF000000"/>
      <name val="Calibri"/>
      <charset val="134"/>
    </font>
    <font>
      <sz val="10"/>
      <color rgb="FF000000"/>
      <name val="Times New Roman"/>
      <charset val="134"/>
    </font>
    <font>
      <b/>
      <sz val="10"/>
      <color rgb="FF000000"/>
      <name val="Times New Roman"/>
      <charset val="134"/>
    </font>
    <font>
      <sz val="12"/>
      <color rgb="FF000000"/>
      <name val="Times New Roman"/>
      <charset val="134"/>
    </font>
    <font>
      <b/>
      <sz val="14"/>
      <color rgb="FF000000"/>
      <name val="Times New Roman"/>
      <charset val="134"/>
    </font>
    <font>
      <sz val="12"/>
      <name val="Times New Roman"/>
      <charset val="134"/>
    </font>
    <font>
      <b/>
      <sz val="12"/>
      <color rgb="FF000000"/>
      <name val="Times New Roman"/>
      <charset val="134"/>
    </font>
    <font>
      <sz val="12"/>
      <name val="Calibri Light"/>
      <charset val="134"/>
    </font>
    <font>
      <sz val="11"/>
      <name val="Calibri"/>
      <charset val="134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0"/>
      <name val="宋体"/>
      <charset val="134"/>
    </font>
    <font>
      <sz val="14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8" fillId="0" borderId="0" applyFill="0" applyBorder="0"/>
    <xf numFmtId="0" fontId="10" fillId="2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4" fillId="18" borderId="15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9" fillId="10" borderId="13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2" borderId="15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178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1" borderId="17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10" applyNumberFormat="0" applyAlignment="0" applyProtection="0">
      <alignment vertical="center"/>
    </xf>
  </cellStyleXfs>
  <cellXfs count="54">
    <xf numFmtId="0" fontId="0" fillId="0" borderId="0" xfId="0" applyNumberFormat="1" applyFont="1"/>
    <xf numFmtId="0" fontId="1" fillId="0" borderId="0" xfId="0" applyNumberFormat="1" applyFont="1" applyAlignment="1">
      <alignment horizontal="center" vertical="top"/>
    </xf>
    <xf numFmtId="0" fontId="2" fillId="0" borderId="0" xfId="0" applyNumberFormat="1" applyFont="1" applyAlignment="1">
      <alignment horizontal="center" vertical="top"/>
    </xf>
    <xf numFmtId="0" fontId="3" fillId="0" borderId="0" xfId="0" applyNumberFormat="1" applyFont="1"/>
    <xf numFmtId="0" fontId="1" fillId="0" borderId="0" xfId="0" applyNumberFormat="1" applyFont="1"/>
    <xf numFmtId="177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wrapText="1"/>
    </xf>
    <xf numFmtId="0" fontId="3" fillId="0" borderId="0" xfId="0" applyNumberFormat="1" applyFont="1" applyAlignment="1">
      <alignment horizontal="right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NumberFormat="1" applyFont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center" vertical="top" wrapText="1"/>
    </xf>
    <xf numFmtId="0" fontId="3" fillId="0" borderId="0" xfId="0" applyNumberFormat="1" applyFont="1" applyAlignment="1">
      <alignment horizontal="justify" wrapText="1"/>
    </xf>
    <xf numFmtId="0" fontId="3" fillId="0" borderId="0" xfId="0" applyNumberFormat="1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left" vertical="top" wrapText="1"/>
    </xf>
    <xf numFmtId="0" fontId="6" fillId="0" borderId="0" xfId="0" applyNumberFormat="1" applyFont="1" applyAlignment="1">
      <alignment horizontal="left" vertical="top" wrapText="1"/>
    </xf>
    <xf numFmtId="0" fontId="6" fillId="0" borderId="0" xfId="0" applyNumberFormat="1" applyFont="1" applyAlignment="1">
      <alignment horizontal="left" vertical="center" wrapText="1"/>
    </xf>
    <xf numFmtId="0" fontId="5" fillId="0" borderId="0" xfId="0" applyNumberFormat="1" applyFont="1" applyAlignment="1">
      <alignment horizontal="left" wrapText="1"/>
    </xf>
    <xf numFmtId="0" fontId="6" fillId="0" borderId="0" xfId="0" applyNumberFormat="1" applyFont="1"/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top" wrapText="1"/>
    </xf>
    <xf numFmtId="2" fontId="3" fillId="0" borderId="4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left" vertical="center" wrapText="1"/>
    </xf>
    <xf numFmtId="2" fontId="2" fillId="0" borderId="4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2" fontId="2" fillId="0" borderId="6" xfId="0" applyNumberFormat="1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top" wrapText="1"/>
    </xf>
    <xf numFmtId="2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2" fontId="6" fillId="0" borderId="8" xfId="0" applyNumberFormat="1" applyFont="1" applyBorder="1" applyAlignment="1">
      <alignment horizontal="left" vertical="center" wrapText="1"/>
    </xf>
    <xf numFmtId="2" fontId="6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top" wrapText="1"/>
    </xf>
    <xf numFmtId="2" fontId="7" fillId="0" borderId="0" xfId="0" applyNumberFormat="1" applyFont="1" applyAlignment="1">
      <alignment horizontal="right" vertical="top"/>
    </xf>
    <xf numFmtId="4" fontId="6" fillId="0" borderId="9" xfId="0" applyNumberFormat="1" applyFont="1" applyBorder="1" applyAlignment="1">
      <alignment horizontal="center" vertical="center" wrapText="1"/>
    </xf>
    <xf numFmtId="177" fontId="2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2" fontId="1" fillId="0" borderId="0" xfId="0" applyNumberFormat="1" applyFont="1"/>
    <xf numFmtId="177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top"/>
    </xf>
    <xf numFmtId="177" fontId="1" fillId="0" borderId="0" xfId="0" applyNumberFormat="1" applyFont="1" applyAlignment="1">
      <alignment horizontal="center" vertical="top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wmf"/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11</xdr:col>
      <xdr:colOff>1113525</xdr:colOff>
      <xdr:row>10</xdr:row>
      <xdr:rowOff>949960</xdr:rowOff>
    </xdr:from>
    <xdr:to>
      <xdr:col>12</xdr:col>
      <xdr:colOff>733389</xdr:colOff>
      <xdr:row>10</xdr:row>
      <xdr:rowOff>1304924</xdr:rowOff>
    </xdr:to>
    <xdr:pic>
      <xdr:nvPicPr>
        <xdr:cNvPr id="2" name="Picture 1"/>
        <xdr:cNvPicPr/>
      </xdr:nvPicPr>
      <xdr:blipFill>
        <a:blip r:embed="rId1"/>
        <a:stretch>
          <a:fillRect/>
        </a:stretch>
      </xdr:blipFill>
      <xdr:spPr>
        <a:xfrm>
          <a:off x="10076180" y="4569460"/>
          <a:ext cx="1362710" cy="354330"/>
        </a:xfrm>
        <a:prstGeom prst="rect">
          <a:avLst/>
        </a:prstGeom>
      </xdr:spPr>
    </xdr:pic>
    <xdr:clientData/>
  </xdr:twoCellAnchor>
  <xdr:twoCellAnchor editAs="absolute">
    <xdr:from>
      <xdr:col>11</xdr:col>
      <xdr:colOff>7126</xdr:colOff>
      <xdr:row>10</xdr:row>
      <xdr:rowOff>925195</xdr:rowOff>
    </xdr:from>
    <xdr:to>
      <xdr:col>11</xdr:col>
      <xdr:colOff>1084315</xdr:colOff>
      <xdr:row>10</xdr:row>
      <xdr:rowOff>1362710</xdr:rowOff>
    </xdr:to>
    <xdr:pic>
      <xdr:nvPicPr>
        <xdr:cNvPr id="3" name="Picture 2"/>
        <xdr:cNvPicPr/>
      </xdr:nvPicPr>
      <xdr:blipFill>
        <a:blip r:embed="rId2"/>
        <a:stretch>
          <a:fillRect/>
        </a:stretch>
      </xdr:blipFill>
      <xdr:spPr>
        <a:xfrm>
          <a:off x="8970010" y="4544695"/>
          <a:ext cx="1076960" cy="437515"/>
        </a:xfrm>
        <a:prstGeom prst="rect">
          <a:avLst/>
        </a:prstGeom>
      </xdr:spPr>
    </xdr:pic>
    <xdr:clientData/>
  </xdr:twoCellAnchor>
  <xdr:twoCellAnchor editAs="absolute">
    <xdr:from>
      <xdr:col>12</xdr:col>
      <xdr:colOff>761964</xdr:colOff>
      <xdr:row>10</xdr:row>
      <xdr:rowOff>1602740</xdr:rowOff>
    </xdr:from>
    <xdr:to>
      <xdr:col>13</xdr:col>
      <xdr:colOff>1032262</xdr:colOff>
      <xdr:row>10</xdr:row>
      <xdr:rowOff>1965960</xdr:rowOff>
    </xdr:to>
    <xdr:pic>
      <xdr:nvPicPr>
        <xdr:cNvPr id="4" name="Picture 3"/>
        <xdr:cNvPicPr/>
      </xdr:nvPicPr>
      <xdr:blipFill>
        <a:blip r:embed="rId3"/>
        <a:stretch>
          <a:fillRect/>
        </a:stretch>
      </xdr:blipFill>
      <xdr:spPr>
        <a:xfrm>
          <a:off x="11467465" y="5222240"/>
          <a:ext cx="1594485" cy="363220"/>
        </a:xfrm>
        <a:prstGeom prst="rect">
          <a:avLst/>
        </a:prstGeom>
      </xdr:spPr>
    </xdr:pic>
    <xdr:clientData/>
  </xdr:twoCellAnchor>
  <xdr:twoCellAnchor editAs="absolute">
    <xdr:from>
      <xdr:col>12</xdr:col>
      <xdr:colOff>1076924</xdr:colOff>
      <xdr:row>10</xdr:row>
      <xdr:rowOff>1403985</xdr:rowOff>
    </xdr:from>
    <xdr:to>
      <xdr:col>12</xdr:col>
      <xdr:colOff>1285839</xdr:colOff>
      <xdr:row>10</xdr:row>
      <xdr:rowOff>1635760</xdr:rowOff>
    </xdr:to>
    <xdr:pic>
      <xdr:nvPicPr>
        <xdr:cNvPr id="5" name="Picture 4"/>
        <xdr:cNvPicPr/>
      </xdr:nvPicPr>
      <xdr:blipFill>
        <a:blip r:embed="rId4"/>
        <a:stretch>
          <a:fillRect/>
        </a:stretch>
      </xdr:blipFill>
      <xdr:spPr>
        <a:xfrm>
          <a:off x="11782425" y="5023485"/>
          <a:ext cx="208915" cy="231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23"/>
  <sheetViews>
    <sheetView tabSelected="1" zoomScale="85" zoomScaleNormal="85" workbookViewId="0">
      <selection activeCell="A15" sqref="A15:R15"/>
    </sheetView>
  </sheetViews>
  <sheetFormatPr defaultColWidth="9.11111111111111" defaultRowHeight="12.75"/>
  <cols>
    <col min="1" max="1" width="5.66666666666667" style="4" customWidth="1"/>
    <col min="2" max="2" width="38.5555555555556" style="4" customWidth="1"/>
    <col min="3" max="3" width="9.11111111111111" style="4" customWidth="1"/>
    <col min="4" max="4" width="10.4444444444444" style="4" customWidth="1"/>
    <col min="5" max="5" width="14" style="4" customWidth="1"/>
    <col min="6" max="6" width="13.6666666666667" style="4" customWidth="1"/>
    <col min="7" max="7" width="13.1111111111111" style="4" customWidth="1"/>
    <col min="8" max="11" width="9.11111111111111" style="4" hidden="1" customWidth="1"/>
    <col min="12" max="12" width="20.3333333333333" style="4" customWidth="1"/>
    <col min="13" max="13" width="15.4444444444444" style="4" customWidth="1"/>
    <col min="14" max="14" width="19.4444444444444" style="4" customWidth="1"/>
    <col min="15" max="15" width="22.6666666666667" style="4" customWidth="1"/>
    <col min="16" max="16" width="12.8888888888889" style="4" customWidth="1"/>
    <col min="17" max="17" width="13.6666666666667" style="4" customWidth="1"/>
    <col min="18" max="18" width="17.3333333333333" style="4" customWidth="1"/>
    <col min="19" max="19" width="22.1111111111111" style="5" customWidth="1"/>
    <col min="20" max="20" width="15.5555555555556" style="5" customWidth="1"/>
    <col min="21" max="21" width="13.3333333333333" style="4" customWidth="1"/>
    <col min="22" max="22" width="18.3333333333333" style="4" customWidth="1"/>
    <col min="23" max="16384" width="9.11111111111111" style="4" customWidth="1"/>
  </cols>
  <sheetData>
    <row r="1" ht="2.25" customHeight="1"/>
    <row r="2" ht="63" hidden="1" customHeight="1" spans="1:18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ht="52.5" hidden="1" customHeight="1" spans="1:18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ht="84" customHeight="1" spans="1:18">
      <c r="A4" s="7" t="s">
        <v>0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ht="32.25" customHeight="1" spans="1:18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ht="31.5" customHeight="1" spans="1:18">
      <c r="A6" s="8" t="s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ht="34.5" customHeight="1" spans="1:18">
      <c r="A7" s="9" t="s">
        <v>2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27" customHeight="1" spans="1:18">
      <c r="A8" s="9" t="s">
        <v>3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ht="34.5" customHeight="1" spans="1:18">
      <c r="A9" s="10" t="s">
        <v>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ht="39" customHeight="1" spans="1:18">
      <c r="A10" s="11" t="s">
        <v>5</v>
      </c>
      <c r="B10" s="11" t="s">
        <v>6</v>
      </c>
      <c r="C10" s="11" t="s">
        <v>7</v>
      </c>
      <c r="D10" s="11" t="s">
        <v>8</v>
      </c>
      <c r="E10" s="26" t="s">
        <v>9</v>
      </c>
      <c r="F10" s="27"/>
      <c r="G10" s="28"/>
      <c r="H10" s="29" t="s">
        <v>10</v>
      </c>
      <c r="I10" s="27"/>
      <c r="J10" s="27"/>
      <c r="K10" s="11" t="s">
        <v>11</v>
      </c>
      <c r="L10" s="35" t="s">
        <v>12</v>
      </c>
      <c r="M10" s="36"/>
      <c r="N10" s="37"/>
      <c r="O10" s="38" t="s">
        <v>13</v>
      </c>
      <c r="P10" s="39"/>
      <c r="Q10" s="39"/>
      <c r="R10" s="44"/>
    </row>
    <row r="11" ht="166.5" customHeight="1" spans="1:18">
      <c r="A11" s="12"/>
      <c r="B11" s="12"/>
      <c r="C11" s="12"/>
      <c r="D11" s="12"/>
      <c r="E11" s="30" t="s">
        <v>14</v>
      </c>
      <c r="F11" s="30" t="s">
        <v>15</v>
      </c>
      <c r="G11" s="30" t="s">
        <v>16</v>
      </c>
      <c r="H11" s="30" t="s">
        <v>17</v>
      </c>
      <c r="I11" s="30" t="s">
        <v>17</v>
      </c>
      <c r="J11" s="30" t="s">
        <v>17</v>
      </c>
      <c r="K11" s="12"/>
      <c r="L11" s="30" t="s">
        <v>18</v>
      </c>
      <c r="M11" s="30" t="s">
        <v>19</v>
      </c>
      <c r="N11" s="30" t="s">
        <v>20</v>
      </c>
      <c r="O11" s="30" t="s">
        <v>21</v>
      </c>
      <c r="P11" s="30" t="s">
        <v>22</v>
      </c>
      <c r="Q11" s="30" t="s">
        <v>23</v>
      </c>
      <c r="R11" s="30" t="s">
        <v>24</v>
      </c>
    </row>
    <row r="12" ht="52.2" customHeight="1" spans="1:24">
      <c r="A12" s="13">
        <v>1</v>
      </c>
      <c r="B12" s="14" t="s">
        <v>25</v>
      </c>
      <c r="C12" s="13" t="s">
        <v>26</v>
      </c>
      <c r="D12" s="15">
        <v>50</v>
      </c>
      <c r="E12" s="31">
        <v>1015</v>
      </c>
      <c r="F12" s="31">
        <v>1045</v>
      </c>
      <c r="G12" s="31">
        <v>1070</v>
      </c>
      <c r="H12" s="32">
        <v>0</v>
      </c>
      <c r="I12" s="32">
        <v>0</v>
      </c>
      <c r="J12" s="32">
        <v>0</v>
      </c>
      <c r="K12" s="32">
        <v>0</v>
      </c>
      <c r="L12" s="31">
        <f>AVERAGE(E12:G12)</f>
        <v>1043.33333333333</v>
      </c>
      <c r="M12" s="31">
        <f>SQRT(SUM(POWER(E12-L12,2),POWER(F12-L12,2),POWER(G12-L12,2))/(COLUMNS(E12:G12)-1))</f>
        <v>27.5378527364305</v>
      </c>
      <c r="N12" s="31">
        <f>M12/L12</f>
        <v>0.0263941080540868</v>
      </c>
      <c r="O12" s="31">
        <f>D12/3*SUM(E12:G12)</f>
        <v>52166.6666666667</v>
      </c>
      <c r="P12" s="31">
        <f>ROUND(O12/D12,2)</f>
        <v>1043.33</v>
      </c>
      <c r="Q12" s="31">
        <f>ROUNDDOWN(P12,2)</f>
        <v>1043.33</v>
      </c>
      <c r="R12" s="31">
        <f>ROUND(SUM(D12*Q12),2)</f>
        <v>52166.5</v>
      </c>
      <c r="T12" s="45"/>
      <c r="U12" s="49"/>
      <c r="V12" s="50"/>
      <c r="W12" s="51"/>
      <c r="X12"/>
    </row>
    <row r="13" ht="52.2" customHeight="1" spans="1:24">
      <c r="A13" s="13">
        <v>2</v>
      </c>
      <c r="B13" s="16" t="s">
        <v>27</v>
      </c>
      <c r="C13" s="13" t="s">
        <v>26</v>
      </c>
      <c r="D13" s="13">
        <v>50</v>
      </c>
      <c r="E13" s="31">
        <v>460</v>
      </c>
      <c r="F13" s="31">
        <v>473</v>
      </c>
      <c r="G13" s="31">
        <v>490</v>
      </c>
      <c r="H13" s="32"/>
      <c r="I13" s="32"/>
      <c r="J13" s="32"/>
      <c r="K13" s="32"/>
      <c r="L13" s="31">
        <f>AVERAGE(E13:G13)</f>
        <v>474.333333333333</v>
      </c>
      <c r="M13" s="31">
        <f>SQRT(SUM(POWER(E13-L13,2),POWER(F13-L13,2),POWER(G13-L13,2))/(COLUMNS(E13:G13)-1))</f>
        <v>15.0443787951957</v>
      </c>
      <c r="N13" s="31">
        <f>M13/L13</f>
        <v>0.031716891346161</v>
      </c>
      <c r="O13" s="31">
        <f>D13/3*SUM(E13:G13)</f>
        <v>23716.6666666667</v>
      </c>
      <c r="P13" s="31">
        <f>ROUND(O13/D13,2)</f>
        <v>474.33</v>
      </c>
      <c r="Q13" s="31">
        <f>ROUNDDOWN(P13,2)</f>
        <v>474.33</v>
      </c>
      <c r="R13" s="31">
        <f>ROUND(SUM(D13*Q13),2)</f>
        <v>23716.5</v>
      </c>
      <c r="T13" s="45"/>
      <c r="U13" s="49"/>
      <c r="V13" s="50"/>
      <c r="W13" s="51"/>
      <c r="X13"/>
    </row>
    <row r="14" s="1" customFormat="1" ht="27" customHeight="1" spans="1:22">
      <c r="A14" s="17"/>
      <c r="B14" s="18"/>
      <c r="C14" s="19"/>
      <c r="D14" s="20"/>
      <c r="E14" s="33"/>
      <c r="F14" s="33"/>
      <c r="G14" s="33"/>
      <c r="H14" s="33"/>
      <c r="I14" s="33"/>
      <c r="J14" s="33"/>
      <c r="K14" s="33"/>
      <c r="L14" s="33"/>
      <c r="M14" s="40"/>
      <c r="N14" s="41"/>
      <c r="O14" s="42" t="s">
        <v>28</v>
      </c>
      <c r="P14" s="43"/>
      <c r="Q14" s="42"/>
      <c r="R14" s="46">
        <f>SUM(R12:R13)</f>
        <v>75883</v>
      </c>
      <c r="S14" s="5"/>
      <c r="T14" s="5"/>
      <c r="U14" s="52"/>
      <c r="V14" s="53"/>
    </row>
    <row r="15" s="1" customFormat="1" ht="30" customHeight="1" spans="1:20">
      <c r="A15" s="21" t="s">
        <v>29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5"/>
      <c r="T15" s="5"/>
    </row>
    <row r="16" s="2" customFormat="1" ht="38.25" customHeight="1" spans="1:20">
      <c r="A16" s="22"/>
      <c r="B16" s="23" t="s">
        <v>30</v>
      </c>
      <c r="C16" s="23"/>
      <c r="D16" s="23"/>
      <c r="E16" s="34">
        <f>SUM(R14)</f>
        <v>75883</v>
      </c>
      <c r="F16" s="23" t="s">
        <v>31</v>
      </c>
      <c r="G16" s="15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47"/>
      <c r="T16" s="47"/>
    </row>
    <row r="17" ht="32.25" customHeight="1" spans="1:18">
      <c r="A17" s="24" t="s">
        <v>32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</row>
    <row r="18" s="3" customFormat="1" ht="18" customHeight="1" spans="1:20">
      <c r="A18" s="25" t="s">
        <v>33</v>
      </c>
      <c r="B18" s="25"/>
      <c r="C18" s="25"/>
      <c r="D18" s="25"/>
      <c r="E18" s="25"/>
      <c r="F18" s="25"/>
      <c r="G18" s="25"/>
      <c r="S18" s="48"/>
      <c r="T18" s="48"/>
    </row>
    <row r="19" s="3" customFormat="1" ht="15.75" customHeight="1" spans="1:20">
      <c r="A19" s="25"/>
      <c r="B19" s="25"/>
      <c r="C19" s="25"/>
      <c r="D19" s="25"/>
      <c r="E19" s="25"/>
      <c r="F19" s="25"/>
      <c r="G19" s="25"/>
      <c r="S19" s="48"/>
      <c r="T19" s="48"/>
    </row>
    <row r="21" ht="24" customHeight="1" spans="1:5">
      <c r="A21" s="25"/>
      <c r="B21" s="25"/>
      <c r="C21" s="25"/>
      <c r="D21" s="25"/>
      <c r="E21" s="25"/>
    </row>
    <row r="22" ht="19.5" customHeight="1"/>
    <row r="23" ht="15.75" customHeight="1"/>
  </sheetData>
  <mergeCells count="19">
    <mergeCell ref="A4:R4"/>
    <mergeCell ref="A5:R5"/>
    <mergeCell ref="A6:R6"/>
    <mergeCell ref="A7:R7"/>
    <mergeCell ref="A8:R8"/>
    <mergeCell ref="A9:R9"/>
    <mergeCell ref="E10:G10"/>
    <mergeCell ref="H10:J10"/>
    <mergeCell ref="L10:N10"/>
    <mergeCell ref="O10:R10"/>
    <mergeCell ref="O14:Q14"/>
    <mergeCell ref="A15:R15"/>
    <mergeCell ref="A17:R17"/>
    <mergeCell ref="A10:A11"/>
    <mergeCell ref="B10:B11"/>
    <mergeCell ref="C10:C11"/>
    <mergeCell ref="D10:D11"/>
    <mergeCell ref="K10:K11"/>
    <mergeCell ref="A2:R3"/>
  </mergeCells>
  <pageMargins left="0.196527779102325" right="0.196527779102325" top="0.354166656732559" bottom="0.354166656732559" header="0.511805534362793" footer="0.511805534362793"/>
  <pageSetup paperSize="9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MyOffice-CoreFramework-Linux/35-1293.911.9787.924.1@276c0809a45ec84ef9eee7a834ac8b6d50e2f01d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Расчет цены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vika</cp:lastModifiedBy>
  <dcterms:created xsi:type="dcterms:W3CDTF">2024-01-22T22:42:00Z</dcterms:created>
  <dcterms:modified xsi:type="dcterms:W3CDTF">2026-09-04T10:55:32Z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