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05"/>
  </bookViews>
  <sheets>
    <sheet name="РАСЧЁТ" sheetId="4" r:id="rId1"/>
  </sheets>
  <calcPr calcId="125725" refMode="R1C1"/>
</workbook>
</file>

<file path=xl/calcChain.xml><?xml version="1.0" encoding="utf-8"?>
<calcChain xmlns="http://schemas.openxmlformats.org/spreadsheetml/2006/main">
  <c r="N18" i="4"/>
  <c r="Q6"/>
  <c r="Q7"/>
  <c r="Q8"/>
  <c r="Q9"/>
  <c r="Q10"/>
  <c r="Q11"/>
  <c r="Q12"/>
  <c r="Q13"/>
  <c r="Q14"/>
  <c r="Q15"/>
  <c r="Q5"/>
  <c r="K6" l="1"/>
  <c r="L6" s="1"/>
  <c r="M6" s="1"/>
  <c r="N6" s="1"/>
  <c r="K7"/>
  <c r="L7" s="1"/>
  <c r="M7" s="1"/>
  <c r="N7" s="1"/>
  <c r="K8"/>
  <c r="L8" s="1"/>
  <c r="M8" s="1"/>
  <c r="N8" s="1"/>
  <c r="K9"/>
  <c r="L9" s="1"/>
  <c r="M9" s="1"/>
  <c r="N9" s="1"/>
  <c r="K10"/>
  <c r="L10" s="1"/>
  <c r="M10" s="1"/>
  <c r="N10" s="1"/>
  <c r="K11"/>
  <c r="L11" s="1"/>
  <c r="M11" s="1"/>
  <c r="N11" s="1"/>
  <c r="K12"/>
  <c r="L12" s="1"/>
  <c r="M12" s="1"/>
  <c r="N12" s="1"/>
  <c r="K13"/>
  <c r="L13" s="1"/>
  <c r="M13" s="1"/>
  <c r="N13" s="1"/>
  <c r="K14"/>
  <c r="L14" s="1"/>
  <c r="M14" s="1"/>
  <c r="N14" s="1"/>
  <c r="K15"/>
  <c r="L15" s="1"/>
  <c r="M15" s="1"/>
  <c r="N15" s="1"/>
  <c r="K5"/>
  <c r="L5" s="1"/>
  <c r="M5" s="1"/>
  <c r="N5" s="1"/>
  <c r="H6" l="1"/>
  <c r="I6" s="1"/>
  <c r="J6" s="1"/>
  <c r="H7"/>
  <c r="I7" s="1"/>
  <c r="J7" s="1"/>
  <c r="H8"/>
  <c r="I8" s="1"/>
  <c r="J8" s="1"/>
  <c r="H9"/>
  <c r="I9" s="1"/>
  <c r="J9" s="1"/>
  <c r="H10"/>
  <c r="I10" s="1"/>
  <c r="J10" s="1"/>
  <c r="H11"/>
  <c r="I11" s="1"/>
  <c r="J11" s="1"/>
  <c r="H12"/>
  <c r="I12" s="1"/>
  <c r="J12" s="1"/>
  <c r="H13"/>
  <c r="I13" s="1"/>
  <c r="J13" s="1"/>
  <c r="H14"/>
  <c r="I14" s="1"/>
  <c r="J14" s="1"/>
  <c r="H15"/>
  <c r="I15" s="1"/>
  <c r="J15" s="1"/>
  <c r="H5" l="1"/>
  <c r="I5" s="1"/>
  <c r="J5" s="1"/>
  <c r="N16" l="1"/>
</calcChain>
</file>

<file path=xl/sharedStrings.xml><?xml version="1.0" encoding="utf-8"?>
<sst xmlns="http://schemas.openxmlformats.org/spreadsheetml/2006/main" count="53" uniqueCount="38">
  <si>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</si>
  <si>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</si>
  <si>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</si>
  <si>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</si>
  <si>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</si>
  <si>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</si>
  <si>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</si>
  <si>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</si>
  <si>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</si>
  <si>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</si>
  <si>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</si>
  <si>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</si>
  <si>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</si>
  <si>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</si>
  <si>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</si>
  <si>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</si>
  <si>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</si>
  <si>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</si>
  <si>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</si>
  <si>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</si>
  <si>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ШТ</t>
  </si>
  <si>
    <r>
      <t xml:space="preserve">Кран шаровый </t>
    </r>
    <r>
      <rPr>
        <sz val="12"/>
        <color rgb="FF000000"/>
        <rFont val="Times New Roman"/>
        <family val="1"/>
        <charset val="204"/>
      </rPr>
      <t>DN40</t>
    </r>
  </si>
  <si>
    <t>Задвижка клиновая DN 100 PN16, межфланцевое расстояние 14,5см</t>
  </si>
  <si>
    <t>Кран шаровый DN100</t>
  </si>
  <si>
    <t>Дисковой затвор (DN100, межфланцевое расстояние 5,5см)</t>
  </si>
  <si>
    <t>Дисковой затвор поворотный (DN 150 PN10/16, межфланцевое расстояние 6 см)</t>
  </si>
  <si>
    <t>Дисковой затвор поворотный (DN80, межфланцевое расстояние 5 см)</t>
  </si>
  <si>
    <t>Электрический опрессовочный насос</t>
  </si>
  <si>
    <t>Манометр радиальный</t>
  </si>
  <si>
    <t xml:space="preserve">Кран шаровой ВР рукоятка </t>
  </si>
  <si>
    <t>Американка прямая ВР 2“ под конус</t>
  </si>
  <si>
    <t xml:space="preserve">Муфта полипропиленовая американка 50, комбинированная разъемная с внутренней резьбой </t>
  </si>
  <si>
    <t>2</t>
  </si>
  <si>
    <t>4</t>
  </si>
  <si>
    <t>3</t>
  </si>
  <si>
    <t>9</t>
  </si>
  <si>
    <t>1</t>
  </si>
  <si>
    <t>18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</si>
</sst>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vertical="center"/>
    </xf>
    <xf numFmtId="0" fontId="8" fillId="0" borderId="0" xfId="0" applyFont="1"/>
    <xf numFmtId="4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4" fontId="7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/>
    <xf numFmtId="0" fontId="8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/>
    <xf numFmtId="0" fontId="4" fillId="0" borderId="2" xfId="0" applyFont="1" applyBorder="1" applyAlignment="1"/>
    <xf numFmtId="49" fontId="0" fillId="0" borderId="1" xfId="0" applyNumberForma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/>
    </xf>
    <xf numFmtId="4" fontId="10" fillId="3" borderId="1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8"/>
  <sheetViews>
    <sheetView tabSelected="1" zoomScale="80" zoomScaleNormal="80" workbookViewId="0">
      <selection activeCell="Q5" sqref="Q5:Q15"/>
    </sheetView>
  </sheetViews>
  <sheetFormatPr defaultRowHeight="12.75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20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>
      <c r="A3" s="30" t="s">
        <v>0</v>
      </c>
      <c r="B3" s="31" t="s">
        <v>16</v>
      </c>
      <c r="C3" s="31" t="s">
        <v>1</v>
      </c>
      <c r="D3" s="31" t="s">
        <v>2</v>
      </c>
      <c r="E3" s="28" t="s">
        <v>11</v>
      </c>
      <c r="F3" s="28"/>
      <c r="G3" s="28"/>
      <c r="H3" s="29" t="s">
        <v>10</v>
      </c>
      <c r="I3" s="29"/>
      <c r="J3" s="29"/>
      <c r="K3" s="33" t="s">
        <v>6</v>
      </c>
      <c r="L3" s="34"/>
      <c r="M3" s="34"/>
      <c r="N3" s="35"/>
    </row>
    <row r="4" spans="1:29" ht="159" customHeight="1">
      <c r="A4" s="30"/>
      <c r="B4" s="32"/>
      <c r="C4" s="31"/>
      <c r="D4" s="31"/>
      <c r="E4" s="18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15.75">
      <c r="A5" s="16">
        <v>1</v>
      </c>
      <c r="B5" s="21" t="s">
        <v>21</v>
      </c>
      <c r="C5" s="23" t="s">
        <v>20</v>
      </c>
      <c r="D5" s="36" t="s">
        <v>32</v>
      </c>
      <c r="E5" s="38">
        <v>3189.16</v>
      </c>
      <c r="F5" s="19">
        <v>3348.62</v>
      </c>
      <c r="G5" s="19">
        <v>3412.4</v>
      </c>
      <c r="H5" s="13">
        <f>AVERAGE(E5:G5)</f>
        <v>3316.7266666666669</v>
      </c>
      <c r="I5" s="11">
        <f>SQRT(((SUM((POWER(E5-H5,2)),(POWER(F5-H5,2)),(POWER(G5-H5,2)))/(COLUMNS(E5:G5)-1))))</f>
        <v>114.98657718765854</v>
      </c>
      <c r="J5" s="11">
        <f>I5/H5*100</f>
        <v>3.4668692582744791</v>
      </c>
      <c r="K5" s="12">
        <f t="shared" ref="K5:K15" si="0">((D5/3)*(SUM(E5:G5)))</f>
        <v>6633.4533333333329</v>
      </c>
      <c r="L5" s="12">
        <f t="shared" ref="L5:L15" si="1">K5/D5</f>
        <v>3316.7266666666665</v>
      </c>
      <c r="M5" s="15">
        <f>ROUND(L5,2)</f>
        <v>3316.73</v>
      </c>
      <c r="N5" s="13">
        <f t="shared" ref="N5:N15" si="2">M5*D5</f>
        <v>6633.46</v>
      </c>
      <c r="Q5" s="39">
        <f>D5*E5</f>
        <v>6378.32</v>
      </c>
    </row>
    <row r="6" spans="1:29" ht="31.5">
      <c r="A6" s="16">
        <v>2</v>
      </c>
      <c r="B6" s="21" t="s">
        <v>22</v>
      </c>
      <c r="C6" s="23" t="s">
        <v>20</v>
      </c>
      <c r="D6" s="36" t="s">
        <v>33</v>
      </c>
      <c r="E6" s="38">
        <v>12677.7</v>
      </c>
      <c r="F6" s="19">
        <v>13311.59</v>
      </c>
      <c r="G6" s="19">
        <v>13565.14</v>
      </c>
      <c r="H6" s="13">
        <f t="shared" ref="H6:H15" si="3">AVERAGE(E6:G6)</f>
        <v>13184.81</v>
      </c>
      <c r="I6" s="11">
        <f t="shared" ref="I6:I15" si="4">SQRT(((SUM((POWER(E6-H6,2)),(POWER(F6-H6,2)),(POWER(G6-H6,2)))/(COLUMNS(E6:G6)-1))))</f>
        <v>457.1020834562006</v>
      </c>
      <c r="J6" s="11">
        <f t="shared" ref="J6:J15" si="5">I6/H6*100</f>
        <v>3.46688411479726</v>
      </c>
      <c r="K6" s="12">
        <f t="shared" si="0"/>
        <v>52739.24</v>
      </c>
      <c r="L6" s="12">
        <f t="shared" si="1"/>
        <v>13184.81</v>
      </c>
      <c r="M6" s="15">
        <f t="shared" ref="M6:M15" si="6">ROUND(L6,2)</f>
        <v>13184.81</v>
      </c>
      <c r="N6" s="13">
        <f t="shared" si="2"/>
        <v>52739.24</v>
      </c>
      <c r="Q6" s="39">
        <f t="shared" ref="Q6:Q15" si="7">D6*E6</f>
        <v>50710.8</v>
      </c>
    </row>
    <row r="7" spans="1:29" ht="15.75">
      <c r="A7" s="17">
        <v>3</v>
      </c>
      <c r="B7" s="21" t="s">
        <v>23</v>
      </c>
      <c r="C7" s="23" t="s">
        <v>20</v>
      </c>
      <c r="D7" s="36" t="s">
        <v>34</v>
      </c>
      <c r="E7" s="38">
        <v>19324.41</v>
      </c>
      <c r="F7" s="19">
        <v>20290.63</v>
      </c>
      <c r="G7" s="19">
        <v>20677.12</v>
      </c>
      <c r="H7" s="13">
        <f t="shared" si="3"/>
        <v>20097.386666666669</v>
      </c>
      <c r="I7" s="11">
        <f t="shared" si="4"/>
        <v>696.75198272651733</v>
      </c>
      <c r="J7" s="11">
        <f t="shared" si="5"/>
        <v>3.4668785264610715</v>
      </c>
      <c r="K7" s="12">
        <f t="shared" si="0"/>
        <v>60292.160000000003</v>
      </c>
      <c r="L7" s="12">
        <f t="shared" si="1"/>
        <v>20097.386666666669</v>
      </c>
      <c r="M7" s="15">
        <f t="shared" si="6"/>
        <v>20097.39</v>
      </c>
      <c r="N7" s="13">
        <f t="shared" si="2"/>
        <v>60292.17</v>
      </c>
      <c r="Q7" s="39">
        <f t="shared" si="7"/>
        <v>57973.229999999996</v>
      </c>
    </row>
    <row r="8" spans="1:29" ht="31.5">
      <c r="A8" s="22">
        <v>4</v>
      </c>
      <c r="B8" s="21" t="s">
        <v>24</v>
      </c>
      <c r="C8" s="23" t="s">
        <v>20</v>
      </c>
      <c r="D8" s="36" t="s">
        <v>35</v>
      </c>
      <c r="E8" s="38">
        <v>1899.29</v>
      </c>
      <c r="F8" s="19">
        <v>1994.25</v>
      </c>
      <c r="G8" s="19">
        <v>2032.24</v>
      </c>
      <c r="H8" s="13">
        <f t="shared" si="3"/>
        <v>1975.26</v>
      </c>
      <c r="I8" s="11">
        <f t="shared" si="4"/>
        <v>68.479126016619134</v>
      </c>
      <c r="J8" s="11">
        <f t="shared" si="5"/>
        <v>3.4668411255540605</v>
      </c>
      <c r="K8" s="12">
        <f t="shared" si="0"/>
        <v>17777.34</v>
      </c>
      <c r="L8" s="12">
        <f t="shared" si="1"/>
        <v>1975.26</v>
      </c>
      <c r="M8" s="15">
        <f t="shared" si="6"/>
        <v>1975.26</v>
      </c>
      <c r="N8" s="13">
        <f t="shared" si="2"/>
        <v>17777.34</v>
      </c>
      <c r="Q8" s="39">
        <f t="shared" si="7"/>
        <v>17093.61</v>
      </c>
    </row>
    <row r="9" spans="1:29" ht="31.5">
      <c r="A9" s="22">
        <v>5</v>
      </c>
      <c r="B9" s="21" t="s">
        <v>25</v>
      </c>
      <c r="C9" s="23" t="s">
        <v>20</v>
      </c>
      <c r="D9" s="36" t="s">
        <v>32</v>
      </c>
      <c r="E9" s="38">
        <v>3152.85</v>
      </c>
      <c r="F9" s="19">
        <v>3310.49</v>
      </c>
      <c r="G9" s="19">
        <v>3373.55</v>
      </c>
      <c r="H9" s="13">
        <f t="shared" si="3"/>
        <v>3278.9633333333331</v>
      </c>
      <c r="I9" s="11">
        <f t="shared" si="4"/>
        <v>113.67748472469539</v>
      </c>
      <c r="J9" s="11">
        <f t="shared" si="5"/>
        <v>3.4668727023895376</v>
      </c>
      <c r="K9" s="12">
        <f t="shared" si="0"/>
        <v>6557.9266666666663</v>
      </c>
      <c r="L9" s="12">
        <f t="shared" si="1"/>
        <v>3278.9633333333331</v>
      </c>
      <c r="M9" s="15">
        <f t="shared" si="6"/>
        <v>3278.96</v>
      </c>
      <c r="N9" s="13">
        <f t="shared" si="2"/>
        <v>6557.92</v>
      </c>
      <c r="Q9" s="39">
        <f t="shared" si="7"/>
        <v>6305.7</v>
      </c>
    </row>
    <row r="10" spans="1:29" ht="31.5">
      <c r="A10" s="22">
        <v>6</v>
      </c>
      <c r="B10" s="21" t="s">
        <v>26</v>
      </c>
      <c r="C10" s="23" t="s">
        <v>20</v>
      </c>
      <c r="D10" s="36" t="s">
        <v>33</v>
      </c>
      <c r="E10" s="38">
        <v>1510.9</v>
      </c>
      <c r="F10" s="19">
        <v>1586.45</v>
      </c>
      <c r="G10" s="19">
        <v>1616.66</v>
      </c>
      <c r="H10" s="13">
        <f t="shared" si="3"/>
        <v>1571.3366666666668</v>
      </c>
      <c r="I10" s="11">
        <f t="shared" si="4"/>
        <v>54.475719667878941</v>
      </c>
      <c r="J10" s="11">
        <f t="shared" si="5"/>
        <v>3.4668394637185074</v>
      </c>
      <c r="K10" s="12">
        <f t="shared" si="0"/>
        <v>6285.3466666666664</v>
      </c>
      <c r="L10" s="12">
        <f t="shared" si="1"/>
        <v>1571.3366666666666</v>
      </c>
      <c r="M10" s="15">
        <f t="shared" si="6"/>
        <v>1571.34</v>
      </c>
      <c r="N10" s="13">
        <f t="shared" si="2"/>
        <v>6285.36</v>
      </c>
      <c r="Q10" s="39">
        <f t="shared" si="7"/>
        <v>6043.6</v>
      </c>
    </row>
    <row r="11" spans="1:29" ht="15.75">
      <c r="A11" s="22">
        <v>7</v>
      </c>
      <c r="B11" s="21" t="s">
        <v>27</v>
      </c>
      <c r="C11" s="23" t="s">
        <v>20</v>
      </c>
      <c r="D11" s="37" t="s">
        <v>36</v>
      </c>
      <c r="E11" s="38">
        <v>77360.789999999994</v>
      </c>
      <c r="F11" s="19">
        <v>81228.83</v>
      </c>
      <c r="G11" s="19">
        <v>82776.05</v>
      </c>
      <c r="H11" s="13">
        <f t="shared" si="3"/>
        <v>80455.223333333328</v>
      </c>
      <c r="I11" s="11">
        <f t="shared" si="4"/>
        <v>2789.2849752101993</v>
      </c>
      <c r="J11" s="11">
        <f t="shared" si="5"/>
        <v>3.466878668217646</v>
      </c>
      <c r="K11" s="12">
        <f t="shared" si="0"/>
        <v>80455.223333333328</v>
      </c>
      <c r="L11" s="12">
        <f t="shared" si="1"/>
        <v>80455.223333333328</v>
      </c>
      <c r="M11" s="15">
        <f t="shared" si="6"/>
        <v>80455.22</v>
      </c>
      <c r="N11" s="13">
        <f t="shared" si="2"/>
        <v>80455.22</v>
      </c>
      <c r="Q11" s="39">
        <f t="shared" si="7"/>
        <v>77360.789999999994</v>
      </c>
    </row>
    <row r="12" spans="1:29" ht="15.75">
      <c r="A12" s="22">
        <v>8</v>
      </c>
      <c r="B12" s="21" t="s">
        <v>28</v>
      </c>
      <c r="C12" s="23" t="s">
        <v>20</v>
      </c>
      <c r="D12" s="36" t="s">
        <v>37</v>
      </c>
      <c r="E12" s="38">
        <v>901.49</v>
      </c>
      <c r="F12" s="19">
        <v>946.56</v>
      </c>
      <c r="G12" s="19">
        <v>964.59</v>
      </c>
      <c r="H12" s="13">
        <f t="shared" si="3"/>
        <v>937.54666666666662</v>
      </c>
      <c r="I12" s="11">
        <f t="shared" si="4"/>
        <v>32.501271257188286</v>
      </c>
      <c r="J12" s="11">
        <f t="shared" si="5"/>
        <v>3.4666297063102585</v>
      </c>
      <c r="K12" s="12">
        <f t="shared" si="0"/>
        <v>16875.84</v>
      </c>
      <c r="L12" s="12">
        <f t="shared" si="1"/>
        <v>937.54666666666662</v>
      </c>
      <c r="M12" s="15">
        <f t="shared" si="6"/>
        <v>937.55</v>
      </c>
      <c r="N12" s="13">
        <f t="shared" si="2"/>
        <v>16875.899999999998</v>
      </c>
      <c r="Q12" s="39">
        <f t="shared" si="7"/>
        <v>16226.82</v>
      </c>
    </row>
    <row r="13" spans="1:29" ht="15.75">
      <c r="A13" s="22">
        <v>9</v>
      </c>
      <c r="B13" s="21" t="s">
        <v>29</v>
      </c>
      <c r="C13" s="23" t="s">
        <v>20</v>
      </c>
      <c r="D13" s="36" t="s">
        <v>32</v>
      </c>
      <c r="E13" s="38">
        <v>7402.96</v>
      </c>
      <c r="F13" s="19">
        <v>7773.11</v>
      </c>
      <c r="G13" s="19">
        <v>7921.17</v>
      </c>
      <c r="H13" s="13">
        <f t="shared" si="3"/>
        <v>7699.079999999999</v>
      </c>
      <c r="I13" s="11">
        <f t="shared" si="4"/>
        <v>266.91896092259913</v>
      </c>
      <c r="J13" s="11">
        <f t="shared" si="5"/>
        <v>3.4668942383063839</v>
      </c>
      <c r="K13" s="12">
        <f t="shared" si="0"/>
        <v>15398.159999999998</v>
      </c>
      <c r="L13" s="12">
        <f t="shared" si="1"/>
        <v>7699.079999999999</v>
      </c>
      <c r="M13" s="15">
        <f t="shared" si="6"/>
        <v>7699.08</v>
      </c>
      <c r="N13" s="13">
        <f t="shared" si="2"/>
        <v>15398.16</v>
      </c>
      <c r="Q13" s="39">
        <f t="shared" si="7"/>
        <v>14805.92</v>
      </c>
    </row>
    <row r="14" spans="1:29" ht="15.75">
      <c r="A14" s="22">
        <v>10</v>
      </c>
      <c r="B14" s="21" t="s">
        <v>30</v>
      </c>
      <c r="C14" s="23" t="s">
        <v>20</v>
      </c>
      <c r="D14" s="36" t="s">
        <v>32</v>
      </c>
      <c r="E14" s="38">
        <v>4635.33</v>
      </c>
      <c r="F14" s="19">
        <v>4867.1000000000004</v>
      </c>
      <c r="G14" s="19">
        <v>5029</v>
      </c>
      <c r="H14" s="13">
        <f t="shared" si="3"/>
        <v>4843.8100000000004</v>
      </c>
      <c r="I14" s="11">
        <f t="shared" si="4"/>
        <v>197.86570016048771</v>
      </c>
      <c r="J14" s="11">
        <f t="shared" si="5"/>
        <v>4.084918693352706</v>
      </c>
      <c r="K14" s="12">
        <f t="shared" si="0"/>
        <v>9687.619999999999</v>
      </c>
      <c r="L14" s="12">
        <f t="shared" si="1"/>
        <v>4843.8099999999995</v>
      </c>
      <c r="M14" s="15">
        <f t="shared" si="6"/>
        <v>4843.8100000000004</v>
      </c>
      <c r="N14" s="13">
        <f t="shared" si="2"/>
        <v>9687.6200000000008</v>
      </c>
      <c r="Q14" s="39">
        <f t="shared" si="7"/>
        <v>9270.66</v>
      </c>
    </row>
    <row r="15" spans="1:29" ht="47.25">
      <c r="A15" s="22">
        <v>11</v>
      </c>
      <c r="B15" s="21" t="s">
        <v>31</v>
      </c>
      <c r="C15" s="23" t="s">
        <v>20</v>
      </c>
      <c r="D15" s="36" t="s">
        <v>32</v>
      </c>
      <c r="E15" s="38">
        <v>1479.33</v>
      </c>
      <c r="F15" s="19">
        <v>1553.3</v>
      </c>
      <c r="G15" s="19">
        <v>1605</v>
      </c>
      <c r="H15" s="13">
        <f t="shared" si="3"/>
        <v>1545.8766666666668</v>
      </c>
      <c r="I15" s="11">
        <f t="shared" si="4"/>
        <v>63.163016341315881</v>
      </c>
      <c r="J15" s="11">
        <f t="shared" si="5"/>
        <v>4.0859026921929438</v>
      </c>
      <c r="K15" s="12">
        <f t="shared" si="0"/>
        <v>3091.7533333333331</v>
      </c>
      <c r="L15" s="12">
        <f t="shared" si="1"/>
        <v>1545.8766666666666</v>
      </c>
      <c r="M15" s="15">
        <f t="shared" si="6"/>
        <v>1545.88</v>
      </c>
      <c r="N15" s="13">
        <f t="shared" si="2"/>
        <v>3091.76</v>
      </c>
      <c r="Q15" s="39">
        <f t="shared" si="7"/>
        <v>2958.66</v>
      </c>
    </row>
    <row r="16" spans="1:29" ht="21" customHeight="1">
      <c r="A16" s="27" t="s">
        <v>19</v>
      </c>
      <c r="B16" s="27"/>
      <c r="C16" s="27"/>
      <c r="D16" s="27"/>
      <c r="E16" s="27"/>
      <c r="F16" s="27"/>
      <c r="G16" s="27"/>
      <c r="H16" s="9"/>
      <c r="I16" s="9"/>
      <c r="J16" s="9"/>
      <c r="K16" s="5"/>
      <c r="L16" s="10"/>
      <c r="M16" s="10"/>
      <c r="N16" s="14">
        <f>SUM(N5:N15)</f>
        <v>275794.14999999997</v>
      </c>
    </row>
    <row r="18" spans="1:14" ht="15.75" customHeight="1">
      <c r="A18" s="24" t="s">
        <v>17</v>
      </c>
      <c r="B18" s="24"/>
      <c r="C18" s="24"/>
      <c r="D18" s="24"/>
      <c r="E18" s="24"/>
      <c r="F18" s="24"/>
      <c r="G18" s="24"/>
      <c r="N18" s="14">
        <f>SUM(Q5:Q15)</f>
        <v>265128.11000000004</v>
      </c>
    </row>
  </sheetData>
  <mergeCells count="10">
    <mergeCell ref="A18:G18"/>
    <mergeCell ref="A1:N2"/>
    <mergeCell ref="A16:G1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Рогова Екатерина</cp:lastModifiedBy>
  <cp:lastPrinted>2026-01-15T09:59:27Z</cp:lastPrinted>
  <dcterms:created xsi:type="dcterms:W3CDTF">2014-01-15T18:15:09Z</dcterms:created>
  <dcterms:modified xsi:type="dcterms:W3CDTF">2026-07-23T07:01:39Z</dcterms:modified>
</cp:coreProperties>
</file>