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triy\Desktop\для работы\березка\май телевизоры\"/>
    </mc:Choice>
  </mc:AlternateContent>
  <bookViews>
    <workbookView xWindow="0" yWindow="0" windowWidth="23040" windowHeight="10644" tabRatio="500"/>
  </bookViews>
  <sheets>
    <sheet name="Расчет НМЦК (2)_2" sheetId="1" r:id="rId1"/>
    <sheet name="Расчет НМЦК (2)" sheetId="2" r:id="rId2"/>
  </sheets>
  <definedNames>
    <definedName name="_xlnm.Print_Area" localSheetId="1">'Расчет НМЦК (2)'!$A$1:$N$14</definedName>
    <definedName name="_xlnm.Print_Area" localSheetId="0">'Расчет НМЦК (2)_2'!$A$1:$J$7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 l="1"/>
  <c r="J6" i="1" s="1"/>
  <c r="G5" i="1"/>
  <c r="H5" i="1" s="1"/>
  <c r="I5" i="1" s="1"/>
  <c r="J5" i="2"/>
  <c r="N5" i="2" s="1"/>
  <c r="N6" i="2" s="1"/>
  <c r="P10" i="2" s="1"/>
  <c r="H6" i="1" l="1"/>
  <c r="I6" i="1" s="1"/>
  <c r="L5" i="2"/>
  <c r="M5" i="2" s="1"/>
  <c r="J5" i="1"/>
</calcChain>
</file>

<file path=xl/sharedStrings.xml><?xml version="1.0" encoding="utf-8"?>
<sst xmlns="http://schemas.openxmlformats.org/spreadsheetml/2006/main" count="42" uniqueCount="31">
  <si>
    <t>Используемый метод определения НМЦК с обоснованием:</t>
  </si>
  <si>
    <t>НМЦК определено методом сопоставимых рыночных цен (анализа рынка)</t>
  </si>
  <si>
    <t>Наименование предмета контракта
(наименование транспортного средства (категория))</t>
  </si>
  <si>
    <t>ОКПД 2</t>
  </si>
  <si>
    <t>КТРУ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</si>
  <si>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</si>
  <si>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</si>
  <si>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</si>
  <si>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</si>
  <si>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</si>
  <si>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Коммерческое предложение № 22 от 02.04.2026 МУЗМИР</t>
  </si>
  <si>
    <t>Коммерческое предложение № 69 от 02.04.2026 ФАНЗОНА</t>
  </si>
  <si>
    <t>Коммерческое предложение №37128131 от 31.03.2026 ИП Воронцов А.В.</t>
  </si>
  <si>
    <t xml:space="preserve">Средняя арифметическая цена за единицу &lt;ц&gt; </t>
  </si>
  <si>
    <t>понижающий коэффициент для приведения НМЦК к размеру ЛБО</t>
  </si>
  <si>
    <t>Среднее квадратичное отклонение</t>
  </si>
  <si>
    <r>
      <rPr>
        <b/>
        <sz val="12"/>
        <color rgb="FF000000"/>
        <rFont val="Times New Roman"/>
        <family val="1"/>
        <charset val="1"/>
      </rPr>
      <t xml:space="preserve">коэффициент вариации цен V (%) </t>
    </r>
    <r>
      <rPr>
        <b/>
        <i/>
        <sz val="10"/>
        <color rgb="FF000000"/>
        <rFont val="Times New Roman"/>
        <family val="1"/>
        <charset val="204"/>
      </rPr>
      <t>(не должен превышать 33%)</t>
    </r>
  </si>
  <si>
    <r>
      <rPr>
        <b/>
        <sz val="10"/>
        <color rgb="FF000000"/>
        <rFont val="Times New Roman"/>
        <family val="1"/>
        <charset val="204"/>
      </rPr>
      <t>Расчет НМЦК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</si>
  <si>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нет</t>
  </si>
  <si>
    <t xml:space="preserve">Контракт в ЕИС №2290103468024000040
</t>
  </si>
  <si>
    <t>Контракт в ЕИС №2860600250824000464</t>
  </si>
  <si>
    <t>Контракт в ЕИС №3236604590624000011</t>
  </si>
  <si>
    <t>Контракт в ЕИС №2352513524324000049</t>
  </si>
  <si>
    <t xml:space="preserve">Средняя арифметическая цена за единицу     &lt;ц&gt; </t>
  </si>
  <si>
    <r>
      <rPr>
        <b/>
        <sz val="12"/>
        <color rgb="FF000000"/>
        <rFont val="Times New Roman"/>
        <family val="1"/>
        <charset val="1"/>
      </rP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</si>
  <si>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t>Генератор дыма (дымогенератор)</t>
  </si>
  <si>
    <t>28.29.11.110</t>
  </si>
  <si>
    <t>комплект</t>
  </si>
  <si>
    <t>шт.</t>
  </si>
  <si>
    <t>телевизор экран 50 дюйм</t>
  </si>
  <si>
    <t>телевизор экран 32 дюйм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</si>
</sst>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* #,##0.00_р_._-;\-* #,##0.00_р_._-;_-* \-??_р_._-;_-@_-"/>
    <numFmt numFmtId="166" formatCode="_-* #,##0.0000000_р_._-;\-* #,##0.0000000_р_._-;_-* \-??_р_._-;_-@_-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9"/>
      <name val="Times New Roman"/>
      <family val="1"/>
      <charset val="1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20"/>
      <color theme="1"/>
      <name val="Times New Roman"/>
      <family val="1"/>
      <charset val="204"/>
    </font>
    <font>
      <b/>
      <sz val="9"/>
      <name val="Times New Roman"/>
      <family val="1"/>
      <charset val="1"/>
    </font>
    <font>
      <i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rgb="FFCCCCFF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5" fillId="0" borderId="0" applyBorder="0" applyProtection="0"/>
  </cellStyleXfs>
  <cellXfs count="34">
    <xf numFmtId="0" fontId="0" fillId="0" borderId="0" xfId="0"/>
    <xf numFmtId="2" fontId="4" fillId="0" borderId="2" xfId="0" applyNumberFormat="1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Alignment="1" applyProtection="1">
      <alignment vertical="top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2" fontId="10" fillId="0" borderId="3" xfId="0" applyNumberFormat="1" applyFont="1" applyBorder="1" applyAlignment="1" applyProtection="1">
      <alignment horizontal="center" vertical="center"/>
    </xf>
    <xf numFmtId="2" fontId="10" fillId="0" borderId="2" xfId="0" applyNumberFormat="1" applyFont="1" applyBorder="1" applyAlignment="1" applyProtection="1">
      <alignment horizontal="center" vertical="center"/>
    </xf>
    <xf numFmtId="4" fontId="10" fillId="2" borderId="2" xfId="0" applyNumberFormat="1" applyFont="1" applyFill="1" applyBorder="1" applyAlignment="1" applyProtection="1">
      <alignment horizontal="center" vertical="center"/>
    </xf>
    <xf numFmtId="2" fontId="10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1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/>
    <xf numFmtId="165" fontId="11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2" fontId="11" fillId="3" borderId="0" xfId="0" applyNumberFormat="1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2" fontId="1" fillId="0" borderId="0" xfId="0" applyNumberFormat="1" applyFont="1" applyAlignment="1" applyProtection="1"/>
    <xf numFmtId="0" fontId="13" fillId="0" borderId="2" xfId="0" applyFont="1" applyBorder="1" applyAlignment="1" applyProtection="1">
      <alignment horizontal="center" vertical="center" wrapText="1"/>
    </xf>
    <xf numFmtId="165" fontId="10" fillId="2" borderId="4" xfId="1" applyFont="1" applyFill="1" applyBorder="1" applyAlignment="1" applyProtection="1">
      <alignment horizontal="center" vertical="center"/>
    </xf>
    <xf numFmtId="166" fontId="10" fillId="2" borderId="4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/>
    </xf>
    <xf numFmtId="2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23040</xdr:colOff>
      <xdr:row>3</xdr:row>
      <xdr:rowOff>520560</xdr:rowOff>
    </xdr:from>
    <xdr:to>
      <xdr:col>6</xdr:col>
      <xdr:colOff>1862640</xdr:colOff>
      <xdr:row>3</xdr:row>
      <xdr:rowOff>1119240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072440" y="2007720"/>
          <a:ext cx="1839600" cy="598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7</xdr:col>
      <xdr:colOff>794880</xdr:colOff>
      <xdr:row>3</xdr:row>
      <xdr:rowOff>796680</xdr:rowOff>
    </xdr:from>
    <xdr:to>
      <xdr:col>7</xdr:col>
      <xdr:colOff>1135080</xdr:colOff>
      <xdr:row>3</xdr:row>
      <xdr:rowOff>1285200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14324760" y="2283840"/>
          <a:ext cx="340200" cy="488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24120</xdr:colOff>
      <xdr:row>3</xdr:row>
      <xdr:rowOff>743760</xdr:rowOff>
    </xdr:from>
    <xdr:to>
      <xdr:col>8</xdr:col>
      <xdr:colOff>1422360</xdr:colOff>
      <xdr:row>3</xdr:row>
      <xdr:rowOff>1237680</xdr:rowOff>
    </xdr:to>
    <xdr:pic>
      <xdr:nvPicPr>
        <xdr:cNvPr id="4" name="Picture 7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066800" y="2230920"/>
          <a:ext cx="1398240" cy="4939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7</xdr:col>
      <xdr:colOff>37080</xdr:colOff>
      <xdr:row>3</xdr:row>
      <xdr:rowOff>376200</xdr:rowOff>
    </xdr:from>
    <xdr:to>
      <xdr:col>7</xdr:col>
      <xdr:colOff>2357280</xdr:colOff>
      <xdr:row>3</xdr:row>
      <xdr:rowOff>1119600</xdr:rowOff>
    </xdr:to>
    <xdr:pic>
      <xdr:nvPicPr>
        <xdr:cNvPr id="5" name="Picture 8"/>
        <xdr:cNvPicPr/>
      </xdr:nvPicPr>
      <xdr:blipFill>
        <a:blip xmlns:r="http://schemas.openxmlformats.org/officeDocument/2006/relationships" r:embed="rId3"/>
        <a:stretch/>
      </xdr:blipFill>
      <xdr:spPr>
        <a:xfrm>
          <a:off x="13566960" y="1863360"/>
          <a:ext cx="2320200" cy="743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89280</xdr:colOff>
      <xdr:row>3</xdr:row>
      <xdr:rowOff>1286640</xdr:rowOff>
    </xdr:from>
    <xdr:to>
      <xdr:col>9</xdr:col>
      <xdr:colOff>2300040</xdr:colOff>
      <xdr:row>3</xdr:row>
      <xdr:rowOff>1811160</xdr:rowOff>
    </xdr:to>
    <xdr:pic>
      <xdr:nvPicPr>
        <xdr:cNvPr id="6" name="Picture 9"/>
        <xdr:cNvPicPr/>
      </xdr:nvPicPr>
      <xdr:blipFill>
        <a:blip xmlns:r="http://schemas.openxmlformats.org/officeDocument/2006/relationships" r:embed="rId4"/>
        <a:stretch/>
      </xdr:blipFill>
      <xdr:spPr>
        <a:xfrm>
          <a:off x="17565840" y="2773800"/>
          <a:ext cx="2210760" cy="524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595440</xdr:colOff>
      <xdr:row>3</xdr:row>
      <xdr:rowOff>1027800</xdr:rowOff>
    </xdr:from>
    <xdr:to>
      <xdr:col>9</xdr:col>
      <xdr:colOff>906120</xdr:colOff>
      <xdr:row>3</xdr:row>
      <xdr:rowOff>1473480</xdr:rowOff>
    </xdr:to>
    <xdr:pic>
      <xdr:nvPicPr>
        <xdr:cNvPr id="7" name="Picture 10"/>
        <xdr:cNvPicPr/>
      </xdr:nvPicPr>
      <xdr:blipFill>
        <a:blip xmlns:r="http://schemas.openxmlformats.org/officeDocument/2006/relationships" r:embed="rId2"/>
        <a:stretch/>
      </xdr:blipFill>
      <xdr:spPr>
        <a:xfrm>
          <a:off x="18072000" y="2514960"/>
          <a:ext cx="310680" cy="445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23040</xdr:colOff>
      <xdr:row>3</xdr:row>
      <xdr:rowOff>952560</xdr:rowOff>
    </xdr:from>
    <xdr:to>
      <xdr:col>9</xdr:col>
      <xdr:colOff>1090800</xdr:colOff>
      <xdr:row>3</xdr:row>
      <xdr:rowOff>1299240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3455360" y="2439720"/>
          <a:ext cx="1067760" cy="346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312480</xdr:colOff>
      <xdr:row>3</xdr:row>
      <xdr:rowOff>1242000</xdr:rowOff>
    </xdr:from>
    <xdr:to>
      <xdr:col>11</xdr:col>
      <xdr:colOff>470880</xdr:colOff>
      <xdr:row>3</xdr:row>
      <xdr:rowOff>1469160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937920" y="2729160"/>
          <a:ext cx="158400" cy="22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23040</xdr:colOff>
      <xdr:row>3</xdr:row>
      <xdr:rowOff>952560</xdr:rowOff>
    </xdr:from>
    <xdr:to>
      <xdr:col>9</xdr:col>
      <xdr:colOff>1090800</xdr:colOff>
      <xdr:row>3</xdr:row>
      <xdr:rowOff>1299240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3455360" y="2439720"/>
          <a:ext cx="1067760" cy="3466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312480</xdr:colOff>
      <xdr:row>3</xdr:row>
      <xdr:rowOff>1242000</xdr:rowOff>
    </xdr:from>
    <xdr:to>
      <xdr:col>11</xdr:col>
      <xdr:colOff>470880</xdr:colOff>
      <xdr:row>3</xdr:row>
      <xdr:rowOff>1469160</xdr:rowOff>
    </xdr:to>
    <xdr:pic>
      <xdr:nvPicPr>
        <xdr:cNvPr id="9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937920" y="2729160"/>
          <a:ext cx="158400" cy="22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23040</xdr:colOff>
      <xdr:row>3</xdr:row>
      <xdr:rowOff>952560</xdr:rowOff>
    </xdr:from>
    <xdr:to>
      <xdr:col>12</xdr:col>
      <xdr:colOff>1007640</xdr:colOff>
      <xdr:row>3</xdr:row>
      <xdr:rowOff>1300320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736760" y="2439720"/>
          <a:ext cx="984600" cy="347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23040</xdr:colOff>
      <xdr:row>3</xdr:row>
      <xdr:rowOff>921960</xdr:rowOff>
    </xdr:from>
    <xdr:to>
      <xdr:col>11</xdr:col>
      <xdr:colOff>1056240</xdr:colOff>
      <xdr:row>3</xdr:row>
      <xdr:rowOff>1364040</xdr:rowOff>
    </xdr:to>
    <xdr:pic>
      <xdr:nvPicPr>
        <xdr:cNvPr id="11" name="Picture 2"/>
        <xdr:cNvPicPr/>
      </xdr:nvPicPr>
      <xdr:blipFill>
        <a:blip xmlns:r="http://schemas.openxmlformats.org/officeDocument/2006/relationships" r:embed="rId3"/>
        <a:stretch/>
      </xdr:blipFill>
      <xdr:spPr>
        <a:xfrm>
          <a:off x="15648480" y="2409120"/>
          <a:ext cx="1033200" cy="442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13</xdr:col>
      <xdr:colOff>15120</xdr:colOff>
      <xdr:row>3</xdr:row>
      <xdr:rowOff>1600200</xdr:rowOff>
    </xdr:from>
    <xdr:to>
      <xdr:col>13</xdr:col>
      <xdr:colOff>1524240</xdr:colOff>
      <xdr:row>3</xdr:row>
      <xdr:rowOff>1957680</xdr:rowOff>
    </xdr:to>
    <xdr:pic>
      <xdr:nvPicPr>
        <xdr:cNvPr id="12" name="Picture 5"/>
        <xdr:cNvPicPr/>
      </xdr:nvPicPr>
      <xdr:blipFill>
        <a:blip xmlns:r="http://schemas.openxmlformats.org/officeDocument/2006/relationships" r:embed="rId4"/>
        <a:stretch/>
      </xdr:blipFill>
      <xdr:spPr>
        <a:xfrm>
          <a:off x="17739360" y="3087360"/>
          <a:ext cx="1509120" cy="357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13</xdr:col>
      <xdr:colOff>312480</xdr:colOff>
      <xdr:row>3</xdr:row>
      <xdr:rowOff>1242000</xdr:rowOff>
    </xdr:from>
    <xdr:to>
      <xdr:col>13</xdr:col>
      <xdr:colOff>686160</xdr:colOff>
      <xdr:row>3</xdr:row>
      <xdr:rowOff>1778400</xdr:rowOff>
    </xdr:to>
    <xdr:pic>
      <xdr:nvPicPr>
        <xdr:cNvPr id="13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18036720" y="2729160"/>
          <a:ext cx="373680" cy="536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0"/>
  <sheetViews>
    <sheetView tabSelected="1" view="pageBreakPreview" zoomScale="80" zoomScaleNormal="85" zoomScalePageLayoutView="80" workbookViewId="0">
      <selection activeCell="J7" sqref="J7"/>
    </sheetView>
  </sheetViews>
  <sheetFormatPr defaultColWidth="9.109375" defaultRowHeight="14.4" x14ac:dyDescent="0.3"/>
  <cols>
    <col min="1" max="1" width="39.77734375" style="5" customWidth="1"/>
    <col min="2" max="2" width="10.44140625" style="5" customWidth="1"/>
    <col min="3" max="3" width="8.88671875" style="5" customWidth="1"/>
    <col min="4" max="4" width="19.77734375" style="5" customWidth="1"/>
    <col min="5" max="5" width="20.33203125" style="5" customWidth="1"/>
    <col min="6" max="6" width="19.6640625" style="5" customWidth="1"/>
    <col min="7" max="7" width="26.77734375" style="5" customWidth="1"/>
    <col min="8" max="8" width="35.6640625" style="5" customWidth="1"/>
    <col min="9" max="9" width="20.33203125" style="5" customWidth="1"/>
    <col min="10" max="10" width="33.88671875" style="5" customWidth="1"/>
    <col min="11" max="11" width="15.33203125" style="5" customWidth="1"/>
    <col min="12" max="16379" width="9.109375" style="5"/>
    <col min="16380" max="16384" width="11.5546875" style="6" customWidth="1"/>
  </cols>
  <sheetData>
    <row r="1" spans="1:14 16380:16381" ht="39" customHeight="1" x14ac:dyDescent="0.3">
      <c r="A1" s="7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8"/>
      <c r="L1" s="8"/>
      <c r="M1" s="8"/>
      <c r="N1" s="8"/>
    </row>
    <row r="2" spans="1:14 16380:16381" ht="36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4 16380:16381" ht="42.15" customHeight="1" x14ac:dyDescent="0.3">
      <c r="A3" s="2" t="s">
        <v>2</v>
      </c>
      <c r="B3" s="2" t="s">
        <v>5</v>
      </c>
      <c r="C3" s="2" t="s">
        <v>6</v>
      </c>
      <c r="D3" s="2" t="s">
        <v>7</v>
      </c>
      <c r="E3" s="2"/>
      <c r="F3" s="2"/>
      <c r="G3" s="1" t="s">
        <v>8</v>
      </c>
      <c r="H3" s="1"/>
      <c r="I3" s="1"/>
      <c r="J3" s="9" t="s">
        <v>9</v>
      </c>
    </row>
    <row r="4" spans="1:14 16380:16381" ht="229.5" customHeight="1" x14ac:dyDescent="0.3">
      <c r="A4" s="2"/>
      <c r="B4" s="2"/>
      <c r="C4" s="2"/>
      <c r="D4" s="10" t="s">
        <v>10</v>
      </c>
      <c r="E4" s="10" t="s">
        <v>11</v>
      </c>
      <c r="F4" s="10" t="s">
        <v>12</v>
      </c>
      <c r="G4" s="9" t="s">
        <v>13</v>
      </c>
      <c r="H4" s="9" t="s">
        <v>15</v>
      </c>
      <c r="I4" s="9" t="s">
        <v>16</v>
      </c>
      <c r="J4" s="11" t="s">
        <v>17</v>
      </c>
    </row>
    <row r="5" spans="1:14 16380:16381" s="18" customFormat="1" ht="66" customHeight="1" x14ac:dyDescent="0.3">
      <c r="A5" s="12" t="s">
        <v>29</v>
      </c>
      <c r="B5" s="13" t="s">
        <v>28</v>
      </c>
      <c r="C5" s="13">
        <v>1</v>
      </c>
      <c r="D5" s="14">
        <v>58798.95</v>
      </c>
      <c r="E5" s="15">
        <v>57678.97</v>
      </c>
      <c r="F5" s="15">
        <v>55999</v>
      </c>
      <c r="G5" s="15">
        <f>AVERAGE(D5:F5)</f>
        <v>57492.306666666664</v>
      </c>
      <c r="H5" s="16">
        <f>SQRT(((SUM((POWER(D5-G5,2)),(POWER(E5-G5,2)),(POWER(F5-G5,2)))/(COLUMNS(D5:F5)-1))))</f>
        <v>1409.2772618024212</v>
      </c>
      <c r="I5" s="16">
        <f>H5/G5*100</f>
        <v>2.4512449465164754</v>
      </c>
      <c r="J5" s="17">
        <f>G5*C5</f>
        <v>57492.306666666664</v>
      </c>
      <c r="XEZ5" s="6"/>
      <c r="XFA5" s="6"/>
    </row>
    <row r="6" spans="1:14 16380:16381" s="18" customFormat="1" ht="66" customHeight="1" x14ac:dyDescent="0.3">
      <c r="A6" s="12" t="s">
        <v>30</v>
      </c>
      <c r="B6" s="13" t="s">
        <v>28</v>
      </c>
      <c r="C6" s="13">
        <v>4</v>
      </c>
      <c r="D6" s="14">
        <v>24988.95</v>
      </c>
      <c r="E6" s="15">
        <v>24512.97</v>
      </c>
      <c r="F6" s="15">
        <v>23799</v>
      </c>
      <c r="G6" s="15">
        <f>AVERAGE(D6:F6)</f>
        <v>24433.64</v>
      </c>
      <c r="H6" s="16">
        <f>SQRT(((SUM((POWER(D6-G6,2)),(POWER(E6-G6,2)),(POWER(F6-G6,2)))/(COLUMNS(D6:F6)-1))))</f>
        <v>598.928365750029</v>
      </c>
      <c r="I6" s="16">
        <f>H6/G6*100</f>
        <v>2.451244946516479</v>
      </c>
      <c r="J6" s="17">
        <f>G6*C6</f>
        <v>97734.56</v>
      </c>
      <c r="XEZ6" s="6"/>
      <c r="XFA6" s="6"/>
    </row>
    <row r="7" spans="1:14 16380:16381" s="30" customFormat="1" ht="36" customHeight="1" x14ac:dyDescent="0.3">
      <c r="A7" s="32"/>
      <c r="B7" s="33"/>
      <c r="C7" s="33"/>
      <c r="D7" s="33"/>
      <c r="E7" s="33"/>
      <c r="F7" s="33"/>
      <c r="G7" s="33"/>
      <c r="H7" s="33"/>
      <c r="I7" s="33"/>
      <c r="J7" s="32">
        <v>155226.86666666667</v>
      </c>
      <c r="XEZ7" s="31"/>
      <c r="XFA7" s="31"/>
    </row>
    <row r="8" spans="1:14 16380:16381" s="24" customFormat="1" ht="23.7" customHeight="1" x14ac:dyDescent="0.3">
      <c r="J8" s="6"/>
      <c r="K8" s="25"/>
      <c r="XEZ8" s="6"/>
      <c r="XFA8" s="6"/>
    </row>
    <row r="10" spans="1:14 16380:16381" x14ac:dyDescent="0.3">
      <c r="J10" s="6"/>
      <c r="K10" s="26"/>
    </row>
  </sheetData>
  <mergeCells count="7">
    <mergeCell ref="B1:J1"/>
    <mergeCell ref="A2:J2"/>
    <mergeCell ref="A3:A4"/>
    <mergeCell ref="B3:B4"/>
    <mergeCell ref="C3:C4"/>
    <mergeCell ref="D3:F3"/>
    <mergeCell ref="G3:I3"/>
  </mergeCells>
  <pageMargins left="0.31527777777777799" right="0.31527777777777799" top="0.35416666666666702" bottom="0.35416666666666702" header="0.511811023622047" footer="0.511811023622047"/>
  <pageSetup paperSize="9" scale="5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="80" zoomScaleNormal="85" zoomScalePageLayoutView="80" workbookViewId="0">
      <selection activeCell="P10" sqref="P10"/>
    </sheetView>
  </sheetViews>
  <sheetFormatPr defaultColWidth="9.109375" defaultRowHeight="13.2" x14ac:dyDescent="0.25"/>
  <cols>
    <col min="1" max="1" width="52.44140625" style="5" customWidth="1"/>
    <col min="2" max="4" width="19.6640625" style="5" customWidth="1"/>
    <col min="5" max="5" width="10.88671875" style="5" customWidth="1"/>
    <col min="6" max="7" width="15.6640625" style="5" customWidth="1"/>
    <col min="8" max="8" width="17.88671875" style="5" customWidth="1"/>
    <col min="9" max="9" width="19" style="5" customWidth="1"/>
    <col min="10" max="11" width="15.5546875" style="5" customWidth="1"/>
    <col min="12" max="12" width="15.44140625" style="5" customWidth="1"/>
    <col min="13" max="13" width="14.33203125" style="5" customWidth="1"/>
    <col min="14" max="14" width="33.88671875" style="5" customWidth="1"/>
    <col min="15" max="15" width="9.109375" style="5"/>
    <col min="16" max="16" width="16.6640625" style="5" customWidth="1"/>
    <col min="17" max="16383" width="9.109375" style="5"/>
    <col min="16384" max="16384" width="11.5546875" style="5" customWidth="1"/>
  </cols>
  <sheetData>
    <row r="1" spans="1:18" ht="39" customHeight="1" x14ac:dyDescent="0.25">
      <c r="A1" s="7" t="s">
        <v>0</v>
      </c>
      <c r="B1" s="7"/>
      <c r="C1" s="7"/>
      <c r="D1" s="4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8"/>
      <c r="P1" s="8"/>
      <c r="Q1" s="8"/>
      <c r="R1" s="8"/>
    </row>
    <row r="2" spans="1:18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42.1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/>
      <c r="H3" s="2"/>
      <c r="I3" s="2"/>
      <c r="J3" s="1" t="s">
        <v>8</v>
      </c>
      <c r="K3" s="1"/>
      <c r="L3" s="1"/>
      <c r="M3" s="1"/>
      <c r="N3" s="9" t="s">
        <v>9</v>
      </c>
    </row>
    <row r="4" spans="1:18" ht="229.5" customHeight="1" x14ac:dyDescent="0.25">
      <c r="A4" s="2"/>
      <c r="B4" s="2"/>
      <c r="C4" s="2"/>
      <c r="D4" s="2"/>
      <c r="E4" s="2"/>
      <c r="F4" s="27" t="s">
        <v>19</v>
      </c>
      <c r="G4" s="10" t="s">
        <v>20</v>
      </c>
      <c r="H4" s="10" t="s">
        <v>21</v>
      </c>
      <c r="I4" s="10" t="s">
        <v>22</v>
      </c>
      <c r="J4" s="9" t="s">
        <v>23</v>
      </c>
      <c r="K4" s="9" t="s">
        <v>14</v>
      </c>
      <c r="L4" s="9" t="s">
        <v>15</v>
      </c>
      <c r="M4" s="9" t="s">
        <v>24</v>
      </c>
      <c r="N4" s="11" t="s">
        <v>17</v>
      </c>
    </row>
    <row r="5" spans="1:18" s="18" customFormat="1" ht="66" customHeight="1" x14ac:dyDescent="0.3">
      <c r="A5" s="12" t="s">
        <v>25</v>
      </c>
      <c r="B5" s="13" t="s">
        <v>26</v>
      </c>
      <c r="C5" s="13" t="s">
        <v>18</v>
      </c>
      <c r="D5" s="13" t="s">
        <v>27</v>
      </c>
      <c r="E5" s="13">
        <v>2</v>
      </c>
      <c r="F5" s="14">
        <v>18400</v>
      </c>
      <c r="G5" s="15">
        <v>16559</v>
      </c>
      <c r="H5" s="15">
        <v>16200</v>
      </c>
      <c r="I5" s="15">
        <v>16522</v>
      </c>
      <c r="J5" s="28">
        <f>AVERAGE(F5:I5)*K5</f>
        <v>16815.755612075001</v>
      </c>
      <c r="K5" s="29">
        <v>0.99382429999999999</v>
      </c>
      <c r="L5" s="16">
        <f>SQRT(((SUM((POWER(F5-J5,2)),(POWER(G5-J5,2)),(POWER(H5-J5,2)),(POWER(I5-J5,2)))/(COLUMNS(F5:I5)-1))))</f>
        <v>1006.8434268265152</v>
      </c>
      <c r="M5" s="16">
        <f>L5/J5*100</f>
        <v>5.9875003541531271</v>
      </c>
      <c r="N5" s="17">
        <f>J5*E5</f>
        <v>33631.511224150003</v>
      </c>
    </row>
    <row r="6" spans="1:18" s="24" customFormat="1" ht="15.75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20"/>
      <c r="K6" s="20"/>
      <c r="L6" s="21"/>
      <c r="M6" s="22"/>
      <c r="N6" s="23">
        <f>SUM(N5:N5)</f>
        <v>33631.511224150003</v>
      </c>
    </row>
    <row r="7" spans="1:18" s="24" customFormat="1" ht="36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8" s="24" customFormat="1" ht="23.7" customHeight="1" x14ac:dyDescent="0.3">
      <c r="N8" s="6"/>
      <c r="P8" s="25">
        <v>34145.769999999997</v>
      </c>
    </row>
    <row r="10" spans="1:18" ht="14.4" x14ac:dyDescent="0.3">
      <c r="N10" s="6"/>
      <c r="O10" s="6"/>
      <c r="P10" s="26">
        <f>P8-N6</f>
        <v>514.25877584999398</v>
      </c>
    </row>
  </sheetData>
  <mergeCells count="10">
    <mergeCell ref="A7:N7"/>
    <mergeCell ref="D1:N1"/>
    <mergeCell ref="A2:N2"/>
    <mergeCell ref="A3:A4"/>
    <mergeCell ref="B3:B4"/>
    <mergeCell ref="C3:C4"/>
    <mergeCell ref="D3:D4"/>
    <mergeCell ref="E3:E4"/>
    <mergeCell ref="F3:I3"/>
    <mergeCell ref="J3:M3"/>
  </mergeCells>
  <pageMargins left="0.31527777777777799" right="0.31527777777777799" top="0.35416666666666702" bottom="0.35416666666666702" header="0.511811023622047" footer="0.511811023622047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НМЦК (2)_2</vt:lpstr>
      <vt:lpstr>Расчет НМЦК (2)</vt:lpstr>
      <vt:lpstr>'Расчет НМЦК (2)'!Область_печати</vt:lpstr>
      <vt:lpstr>'Расчет НМЦК (2)_2'!Область_печати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Dmitriy</cp:lastModifiedBy>
  <cp:revision>28</cp:revision>
  <cp:lastPrinted>2026-04-03T13:57:10Z</cp:lastPrinted>
  <dcterms:created xsi:type="dcterms:W3CDTF">2017-09-12T12:35:16Z</dcterms:created>
  <dcterms:modified xsi:type="dcterms:W3CDTF">2026-05-25T09:17:27Z</dcterms:modified>
  <dc:language>ru-RU</dc:language>
</cp:coreProperties>
</file>